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/>
  <mc:AlternateContent xmlns:mc="http://schemas.openxmlformats.org/markup-compatibility/2006">
    <mc:Choice Requires="x15">
      <x15ac:absPath xmlns:x15ac="http://schemas.microsoft.com/office/spreadsheetml/2010/11/ac" url="C:\Users\sergi\Desktop\"/>
    </mc:Choice>
  </mc:AlternateContent>
  <xr:revisionPtr revIDLastSave="0" documentId="13_ncr:1_{4F207071-6C1E-46FA-AD5A-DE24AE88A041}" xr6:coauthVersionLast="45" xr6:coauthVersionMax="45" xr10:uidLastSave="{00000000-0000-0000-0000-000000000000}"/>
  <bookViews>
    <workbookView xWindow="-98" yWindow="-98" windowWidth="22695" windowHeight="14595" xr2:uid="{00000000-000D-0000-FFFF-FFFF00000000}"/>
  </bookViews>
  <sheets>
    <sheet name="All Responses" sheetId="1" r:id="rId1"/>
    <sheet name="STEM Interested" sheetId="4" r:id="rId2"/>
    <sheet name="Not STEM Interested or Unsure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04" i="5" l="1"/>
  <c r="C104" i="5" s="1"/>
  <c r="B103" i="5"/>
  <c r="C103" i="5" s="1"/>
  <c r="B102" i="5"/>
  <c r="C102" i="5" s="1"/>
  <c r="B99" i="5"/>
  <c r="B98" i="5"/>
  <c r="B97" i="5"/>
  <c r="B96" i="5"/>
  <c r="B95" i="5"/>
  <c r="B94" i="5"/>
  <c r="B93" i="5"/>
  <c r="O85" i="5"/>
  <c r="M85" i="5"/>
  <c r="L85" i="5"/>
  <c r="K85" i="5"/>
  <c r="J85" i="5"/>
  <c r="I85" i="5"/>
  <c r="H85" i="5"/>
  <c r="G85" i="5"/>
  <c r="F85" i="5"/>
  <c r="E85" i="5"/>
  <c r="D85" i="5"/>
  <c r="C85" i="5"/>
  <c r="O84" i="5"/>
  <c r="M84" i="5"/>
  <c r="L84" i="5"/>
  <c r="K84" i="5"/>
  <c r="J84" i="5"/>
  <c r="I84" i="5"/>
  <c r="H84" i="5"/>
  <c r="G84" i="5"/>
  <c r="F84" i="5"/>
  <c r="E84" i="5"/>
  <c r="D84" i="5"/>
  <c r="C84" i="5"/>
  <c r="O83" i="5"/>
  <c r="M83" i="5"/>
  <c r="L83" i="5"/>
  <c r="K83" i="5"/>
  <c r="J83" i="5"/>
  <c r="I83" i="5"/>
  <c r="H83" i="5"/>
  <c r="G83" i="5"/>
  <c r="F83" i="5"/>
  <c r="E83" i="5"/>
  <c r="D83" i="5"/>
  <c r="C83" i="5"/>
  <c r="B82" i="5"/>
  <c r="B104" i="4"/>
  <c r="C104" i="4" s="1"/>
  <c r="B103" i="4"/>
  <c r="C103" i="4" s="1"/>
  <c r="B102" i="4"/>
  <c r="C102" i="4" s="1"/>
  <c r="B99" i="4"/>
  <c r="B98" i="4"/>
  <c r="B97" i="4"/>
  <c r="B96" i="4"/>
  <c r="B95" i="4"/>
  <c r="B94" i="4"/>
  <c r="B93" i="4"/>
  <c r="O85" i="4"/>
  <c r="M85" i="4"/>
  <c r="L85" i="4"/>
  <c r="K85" i="4"/>
  <c r="J85" i="4"/>
  <c r="I85" i="4"/>
  <c r="H85" i="4"/>
  <c r="G85" i="4"/>
  <c r="F85" i="4"/>
  <c r="E85" i="4"/>
  <c r="D85" i="4"/>
  <c r="C85" i="4"/>
  <c r="O84" i="4"/>
  <c r="M84" i="4"/>
  <c r="L84" i="4"/>
  <c r="K84" i="4"/>
  <c r="J84" i="4"/>
  <c r="I84" i="4"/>
  <c r="H84" i="4"/>
  <c r="G84" i="4"/>
  <c r="F84" i="4"/>
  <c r="E84" i="4"/>
  <c r="D84" i="4"/>
  <c r="C84" i="4"/>
  <c r="O83" i="4"/>
  <c r="M83" i="4"/>
  <c r="L83" i="4"/>
  <c r="K83" i="4"/>
  <c r="J83" i="4"/>
  <c r="I83" i="4"/>
  <c r="H83" i="4"/>
  <c r="G83" i="4"/>
  <c r="F83" i="4"/>
  <c r="E83" i="4"/>
  <c r="D83" i="4"/>
  <c r="C83" i="4"/>
  <c r="B82" i="4"/>
  <c r="C98" i="4" s="1"/>
  <c r="B104" i="1"/>
  <c r="C104" i="1" s="1"/>
  <c r="B103" i="1"/>
  <c r="C103" i="1" s="1"/>
  <c r="B102" i="1"/>
  <c r="C102" i="1" s="1"/>
  <c r="O85" i="1"/>
  <c r="O84" i="1"/>
  <c r="O83" i="1"/>
  <c r="B99" i="1"/>
  <c r="B98" i="1"/>
  <c r="B97" i="1"/>
  <c r="B96" i="1"/>
  <c r="B95" i="1"/>
  <c r="M84" i="1"/>
  <c r="L84" i="1"/>
  <c r="K84" i="1"/>
  <c r="J84" i="1"/>
  <c r="I84" i="1"/>
  <c r="H84" i="1"/>
  <c r="G84" i="1"/>
  <c r="F84" i="1"/>
  <c r="E84" i="1"/>
  <c r="L83" i="1"/>
  <c r="I83" i="1"/>
  <c r="E83" i="1"/>
  <c r="D84" i="1"/>
  <c r="D83" i="1"/>
  <c r="M83" i="1"/>
  <c r="K83" i="1"/>
  <c r="J83" i="1"/>
  <c r="H83" i="1"/>
  <c r="G83" i="1"/>
  <c r="F83" i="1"/>
  <c r="C85" i="1"/>
  <c r="C84" i="1"/>
  <c r="C83" i="1"/>
  <c r="B94" i="1"/>
  <c r="B93" i="1"/>
  <c r="B82" i="1"/>
  <c r="M85" i="1"/>
  <c r="L85" i="1"/>
  <c r="K85" i="1"/>
  <c r="J85" i="1"/>
  <c r="I85" i="1"/>
  <c r="H85" i="1"/>
  <c r="G85" i="1"/>
  <c r="G86" i="1" s="1"/>
  <c r="F85" i="1"/>
  <c r="E85" i="1"/>
  <c r="D85" i="1"/>
  <c r="C94" i="5" l="1"/>
  <c r="I86" i="5"/>
  <c r="I88" i="5" s="1"/>
  <c r="C95" i="5"/>
  <c r="C99" i="5"/>
  <c r="J86" i="5"/>
  <c r="J88" i="5" s="1"/>
  <c r="H86" i="5"/>
  <c r="H87" i="5" s="1"/>
  <c r="K86" i="5"/>
  <c r="K87" i="5" s="1"/>
  <c r="C96" i="5"/>
  <c r="E86" i="5"/>
  <c r="E88" i="5" s="1"/>
  <c r="M86" i="5"/>
  <c r="M88" i="5" s="1"/>
  <c r="C97" i="5"/>
  <c r="F86" i="5"/>
  <c r="F88" i="5" s="1"/>
  <c r="C98" i="5"/>
  <c r="N84" i="5"/>
  <c r="N85" i="5" s="1"/>
  <c r="N86" i="5" s="1"/>
  <c r="G86" i="5"/>
  <c r="G87" i="5" s="1"/>
  <c r="D86" i="5"/>
  <c r="D88" i="5" s="1"/>
  <c r="O86" i="5"/>
  <c r="O88" i="5" s="1"/>
  <c r="C93" i="5"/>
  <c r="D93" i="5"/>
  <c r="C105" i="5"/>
  <c r="J87" i="5"/>
  <c r="C86" i="5"/>
  <c r="C87" i="5" s="1"/>
  <c r="L86" i="5"/>
  <c r="L88" i="5" s="1"/>
  <c r="E87" i="5"/>
  <c r="H88" i="5"/>
  <c r="N83" i="5"/>
  <c r="C97" i="4"/>
  <c r="D86" i="4"/>
  <c r="D87" i="4" s="1"/>
  <c r="L86" i="4"/>
  <c r="L87" i="4" s="1"/>
  <c r="M87" i="4"/>
  <c r="N84" i="4"/>
  <c r="N85" i="4" s="1"/>
  <c r="N86" i="4" s="1"/>
  <c r="E86" i="4"/>
  <c r="E88" i="4" s="1"/>
  <c r="M86" i="4"/>
  <c r="M88" i="4" s="1"/>
  <c r="F86" i="4"/>
  <c r="F88" i="4" s="1"/>
  <c r="H86" i="4"/>
  <c r="H87" i="4" s="1"/>
  <c r="C105" i="4"/>
  <c r="I86" i="4"/>
  <c r="I88" i="4" s="1"/>
  <c r="C95" i="4"/>
  <c r="C99" i="4"/>
  <c r="J86" i="4"/>
  <c r="J87" i="4" s="1"/>
  <c r="N83" i="4"/>
  <c r="C86" i="4"/>
  <c r="C87" i="4" s="1"/>
  <c r="K86" i="4"/>
  <c r="K87" i="4" s="1"/>
  <c r="F87" i="4"/>
  <c r="C93" i="4"/>
  <c r="C96" i="4"/>
  <c r="D93" i="4"/>
  <c r="J88" i="4"/>
  <c r="C94" i="4"/>
  <c r="G86" i="4"/>
  <c r="G88" i="4" s="1"/>
  <c r="O86" i="4"/>
  <c r="O87" i="4" s="1"/>
  <c r="I86" i="1"/>
  <c r="I88" i="1" s="1"/>
  <c r="H86" i="1"/>
  <c r="H88" i="1" s="1"/>
  <c r="C99" i="1"/>
  <c r="C93" i="1"/>
  <c r="D93" i="1"/>
  <c r="C105" i="1"/>
  <c r="C96" i="1"/>
  <c r="C97" i="1"/>
  <c r="C98" i="1"/>
  <c r="C95" i="1"/>
  <c r="C86" i="1"/>
  <c r="C87" i="1" s="1"/>
  <c r="C94" i="1"/>
  <c r="J86" i="1"/>
  <c r="J87" i="1" s="1"/>
  <c r="K86" i="1"/>
  <c r="K87" i="1" s="1"/>
  <c r="D86" i="1"/>
  <c r="D88" i="1" s="1"/>
  <c r="L86" i="1"/>
  <c r="L88" i="1" s="1"/>
  <c r="E86" i="1"/>
  <c r="E87" i="1" s="1"/>
  <c r="M86" i="1"/>
  <c r="M88" i="1" s="1"/>
  <c r="F86" i="1"/>
  <c r="F88" i="1" s="1"/>
  <c r="O86" i="1"/>
  <c r="O87" i="1" s="1"/>
  <c r="G88" i="1"/>
  <c r="G87" i="1"/>
  <c r="N84" i="1"/>
  <c r="N85" i="1" s="1"/>
  <c r="N86" i="1" s="1"/>
  <c r="N83" i="1"/>
  <c r="K88" i="5" l="1"/>
  <c r="I87" i="5"/>
  <c r="D94" i="5"/>
  <c r="M87" i="5"/>
  <c r="G88" i="5"/>
  <c r="L87" i="5"/>
  <c r="C88" i="5"/>
  <c r="O87" i="5"/>
  <c r="D87" i="5"/>
  <c r="F87" i="5"/>
  <c r="E87" i="4"/>
  <c r="N88" i="5"/>
  <c r="N87" i="5"/>
  <c r="K88" i="4"/>
  <c r="C88" i="4"/>
  <c r="I87" i="4"/>
  <c r="H88" i="4"/>
  <c r="L88" i="4"/>
  <c r="D88" i="4"/>
  <c r="D94" i="4"/>
  <c r="O88" i="4"/>
  <c r="G87" i="4"/>
  <c r="N88" i="4"/>
  <c r="N87" i="4"/>
  <c r="I87" i="1"/>
  <c r="H87" i="1"/>
  <c r="D94" i="1"/>
  <c r="C88" i="1"/>
  <c r="K88" i="1"/>
  <c r="E88" i="1"/>
  <c r="L87" i="1"/>
  <c r="D87" i="1"/>
  <c r="J88" i="1"/>
  <c r="F87" i="1"/>
  <c r="M87" i="1"/>
  <c r="O88" i="1"/>
  <c r="N88" i="1"/>
  <c r="N87" i="1"/>
</calcChain>
</file>

<file path=xl/sharedStrings.xml><?xml version="1.0" encoding="utf-8"?>
<sst xmlns="http://schemas.openxmlformats.org/spreadsheetml/2006/main" count="422" uniqueCount="37">
  <si>
    <t>Which best describes you?</t>
  </si>
  <si>
    <t>(Undergraduate and graduate students only) Are you pursuing a degree (B.S., M.A., Ph.D., M.D., etc.) in a STEM field?</t>
  </si>
  <si>
    <t>How many of these eleven questions do you believe the average person answers correctly?</t>
  </si>
  <si>
    <t>High School Student</t>
  </si>
  <si>
    <t>Sophomore (Undergraduate)</t>
  </si>
  <si>
    <t>Yes</t>
  </si>
  <si>
    <t>Freshman (Undergraduate)</t>
  </si>
  <si>
    <t>No</t>
  </si>
  <si>
    <t>Graduate Student</t>
  </si>
  <si>
    <t>Other</t>
  </si>
  <si>
    <t>Junior (Undergraduate)</t>
  </si>
  <si>
    <t>Undecided</t>
  </si>
  <si>
    <t>Senior (Undergraduate)</t>
  </si>
  <si>
    <t>Standard Deviation</t>
  </si>
  <si>
    <t>Variance</t>
  </si>
  <si>
    <t>Expected Value</t>
  </si>
  <si>
    <t>Margin of Error</t>
  </si>
  <si>
    <t>95% CI Lower</t>
  </si>
  <si>
    <t>95% CI Upper</t>
  </si>
  <si>
    <t>Sample Size</t>
  </si>
  <si>
    <t>Electrons are smaller in mass than atoms (True is correct)</t>
  </si>
  <si>
    <t>Lasers work by focusing sound waves (False is correct)</t>
  </si>
  <si>
    <t>Antibiotics kill viruses as well as bacteria (False is correct)</t>
  </si>
  <si>
    <t>Human beings, as we know them today, developed from earlier species of animals (True is correct)</t>
  </si>
  <si>
    <t>It is the father's chromosome that decides whether the baby is a boy or a girl (True is correct)</t>
  </si>
  <si>
    <t>Water boils at lower temperatures at higher altitudes (True is correct)</t>
  </si>
  <si>
    <t>A light-year is a unit of time (False is correct)</t>
  </si>
  <si>
    <t>The size of the gravitational force the Earth exerts on the Moon is the same as the size of the force the Moon exerts on the Earth (True is correct)</t>
  </si>
  <si>
    <t>Astrology is not at all scientific (True is correct)</t>
  </si>
  <si>
    <t>Oxygen is the most abundant element in the universe (False is correct)</t>
  </si>
  <si>
    <t>The universe is expanding at an accelerating rate (True is correct)</t>
  </si>
  <si>
    <t>Survey Totals</t>
  </si>
  <si>
    <t>Demographics</t>
  </si>
  <si>
    <t>Count</t>
  </si>
  <si>
    <t>Proportion</t>
  </si>
  <si>
    <t>Level in education</t>
  </si>
  <si>
    <t>Interested in a STEM degree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</si>
</sst>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\ h:mm:ss"/>
  </numFmts>
  <fonts count="6" x14ac:knownFonts="1">
    <font>
      <sz val="10"/>
      <color rgb="FF000000"/>
      <name val="Arial"/>
    </font>
    <font>
      <sz val="10"/>
      <color theme="1"/>
      <name val="Arial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/>
    <xf numFmtId="164" fontId="1" fillId="0" borderId="0" xfId="0" applyNumberFormat="1" applyFont="1" applyAlignment="1"/>
    <xf numFmtId="0" fontId="1" fillId="0" borderId="0" xfId="0" applyFont="1" applyAlignment="1"/>
    <xf numFmtId="0" fontId="0" fillId="0" borderId="0" xfId="0" applyFont="1" applyAlignment="1">
      <alignment horizontal="right"/>
    </xf>
    <xf numFmtId="0" fontId="1" fillId="0" borderId="0" xfId="0" applyFont="1" applyFill="1" applyAlignme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right" wrapText="1"/>
    </xf>
    <xf numFmtId="0" fontId="3" fillId="0" borderId="0" xfId="0" applyFont="1" applyFill="1" applyAlignment="1">
      <alignment horizontal="center" wrapText="1"/>
    </xf>
    <xf numFmtId="0" fontId="1" fillId="0" borderId="0" xfId="0" applyFont="1" applyFill="1"/>
    <xf numFmtId="0" fontId="0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right"/>
    </xf>
    <xf numFmtId="0" fontId="0" fillId="2" borderId="0" xfId="0" applyFont="1" applyFill="1" applyAlignment="1">
      <alignment horizontal="right"/>
    </xf>
    <xf numFmtId="0" fontId="0" fillId="2" borderId="0" xfId="0" applyFont="1" applyFill="1" applyAlignment="1"/>
    <xf numFmtId="0" fontId="3" fillId="2" borderId="0" xfId="0" applyFont="1" applyFill="1" applyAlignment="1"/>
    <xf numFmtId="0" fontId="4" fillId="2" borderId="0" xfId="0" applyFont="1" applyFill="1" applyAlignment="1">
      <alignment horizontal="center"/>
    </xf>
    <xf numFmtId="0" fontId="0" fillId="0" borderId="0" xfId="0" applyFont="1" applyFill="1" applyAlignment="1"/>
    <xf numFmtId="0" fontId="2" fillId="0" borderId="0" xfId="0" applyFont="1" applyAlignment="1"/>
    <xf numFmtId="0" fontId="3" fillId="0" borderId="0" xfId="0" applyFont="1" applyAlignment="1">
      <alignment horizontal="center"/>
    </xf>
    <xf numFmtId="0" fontId="1" fillId="0" borderId="0" xfId="0" applyFont="1" applyFill="1" applyAlignment="1">
      <alignment horizontal="right" vertical="center"/>
    </xf>
    <xf numFmtId="0" fontId="2" fillId="0" borderId="0" xfId="0" applyFont="1" applyAlignment="1">
      <alignment horizontal="center"/>
    </xf>
    <xf numFmtId="0" fontId="3" fillId="0" borderId="0" xfId="0" applyFont="1" applyFill="1" applyAlignment="1">
      <alignment horizontal="center"/>
    </xf>
    <xf numFmtId="2" fontId="0" fillId="0" borderId="0" xfId="0" applyNumberFormat="1" applyFont="1" applyAlignment="1"/>
    <xf numFmtId="2" fontId="0" fillId="2" borderId="0" xfId="0" applyNumberFormat="1" applyFont="1" applyFill="1" applyAlignment="1"/>
    <xf numFmtId="2" fontId="5" fillId="2" borderId="0" xfId="0" applyNumberFormat="1" applyFont="1" applyFill="1" applyAlignment="1"/>
    <xf numFmtId="2" fontId="1" fillId="2" borderId="0" xfId="0" applyNumberFormat="1" applyFont="1" applyFill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99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F162"/>
  <sheetViews>
    <sheetView tabSelected="1" zoomScaleNormal="100" workbookViewId="0">
      <pane ySplit="1" topLeftCell="A2" activePane="bottomLeft" state="frozen"/>
      <selection pane="bottomLeft" activeCell="A12" sqref="A12"/>
    </sheetView>
  </sheetViews>
  <sheetFormatPr defaultColWidth="14.3984375" defaultRowHeight="15.75" customHeight="1" x14ac:dyDescent="0.35"/>
  <cols>
    <col min="1" max="1" width="36" customWidth="1"/>
    <col min="2" max="2" width="12" customWidth="1"/>
    <col min="3" max="21" width="21.53125" customWidth="1"/>
  </cols>
  <sheetData>
    <row r="1" spans="1:32" ht="12.75" x14ac:dyDescent="0.35">
      <c r="A1" s="1" t="s">
        <v>0</v>
      </c>
      <c r="B1" s="1" t="s">
        <v>1</v>
      </c>
      <c r="C1" s="10" t="s">
        <v>20</v>
      </c>
      <c r="D1" s="10" t="s">
        <v>21</v>
      </c>
      <c r="E1" s="10" t="s">
        <v>22</v>
      </c>
      <c r="F1" s="10" t="s">
        <v>23</v>
      </c>
      <c r="G1" s="10" t="s">
        <v>24</v>
      </c>
      <c r="H1" s="10" t="s">
        <v>25</v>
      </c>
      <c r="I1" s="10" t="s">
        <v>26</v>
      </c>
      <c r="J1" s="10" t="s">
        <v>27</v>
      </c>
      <c r="K1" s="10" t="s">
        <v>28</v>
      </c>
      <c r="L1" s="10" t="s">
        <v>29</v>
      </c>
      <c r="M1" s="10" t="s">
        <v>30</v>
      </c>
      <c r="N1" s="10"/>
      <c r="O1" s="1" t="s">
        <v>2</v>
      </c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</row>
    <row r="2" spans="1:32" ht="12.75" x14ac:dyDescent="0.35">
      <c r="A2" s="6" t="s">
        <v>3</v>
      </c>
      <c r="B2" s="6"/>
      <c r="C2" s="7" t="b">
        <v>1</v>
      </c>
      <c r="D2" s="7" t="b">
        <v>0</v>
      </c>
      <c r="E2" s="7" t="b">
        <v>0</v>
      </c>
      <c r="F2" s="7" t="b">
        <v>1</v>
      </c>
      <c r="G2" s="7" t="b">
        <v>1</v>
      </c>
      <c r="H2" s="7" t="b">
        <v>0</v>
      </c>
      <c r="I2" s="7" t="b">
        <v>0</v>
      </c>
      <c r="J2" s="7" t="b">
        <v>1</v>
      </c>
      <c r="K2" s="7" t="b">
        <v>1</v>
      </c>
      <c r="L2" s="7" t="b">
        <v>0</v>
      </c>
      <c r="M2" s="7" t="b">
        <v>0</v>
      </c>
      <c r="O2" s="8">
        <v>3</v>
      </c>
      <c r="Q2" s="2"/>
      <c r="R2" s="3"/>
      <c r="T2" s="3"/>
      <c r="U2" s="5"/>
      <c r="V2" s="5"/>
      <c r="W2" s="3"/>
      <c r="X2" s="3"/>
      <c r="Y2" s="3"/>
      <c r="Z2" s="3"/>
      <c r="AA2" s="3"/>
      <c r="AB2" s="5"/>
      <c r="AC2" s="3"/>
      <c r="AD2" s="3"/>
      <c r="AE2" s="3"/>
      <c r="AF2" s="3"/>
    </row>
    <row r="3" spans="1:32" ht="12.75" x14ac:dyDescent="0.35">
      <c r="A3" s="6" t="s">
        <v>3</v>
      </c>
      <c r="B3" s="6"/>
      <c r="C3" s="7" t="b">
        <v>0</v>
      </c>
      <c r="D3" s="7" t="b">
        <v>1</v>
      </c>
      <c r="E3" s="7" t="b">
        <v>1</v>
      </c>
      <c r="F3" s="7" t="b">
        <v>0</v>
      </c>
      <c r="G3" s="7" t="b">
        <v>0</v>
      </c>
      <c r="H3" s="7" t="b">
        <v>1</v>
      </c>
      <c r="I3" s="7" t="b">
        <v>0</v>
      </c>
      <c r="J3" s="7" t="b">
        <v>1</v>
      </c>
      <c r="K3" s="7" t="b">
        <v>1</v>
      </c>
      <c r="L3" s="7" t="b">
        <v>1</v>
      </c>
      <c r="M3" s="7" t="b">
        <v>0</v>
      </c>
      <c r="O3" s="8">
        <v>7</v>
      </c>
      <c r="Q3" s="2"/>
      <c r="R3" s="3"/>
      <c r="T3" s="3"/>
      <c r="U3" s="5"/>
      <c r="V3" s="5"/>
      <c r="W3" s="3"/>
      <c r="X3" s="3"/>
      <c r="Y3" s="3"/>
      <c r="Z3" s="3"/>
      <c r="AA3" s="3"/>
      <c r="AB3" s="5"/>
      <c r="AC3" s="3"/>
      <c r="AD3" s="3"/>
      <c r="AE3" s="3"/>
      <c r="AF3" s="3"/>
    </row>
    <row r="4" spans="1:32" ht="12.75" x14ac:dyDescent="0.35">
      <c r="A4" s="6" t="s">
        <v>3</v>
      </c>
      <c r="B4" s="6"/>
      <c r="C4" s="7" t="b">
        <v>1</v>
      </c>
      <c r="D4" s="7" t="b">
        <v>0</v>
      </c>
      <c r="E4" s="7" t="b">
        <v>1</v>
      </c>
      <c r="F4" s="7" t="b">
        <v>1</v>
      </c>
      <c r="G4" s="7" t="b">
        <v>0</v>
      </c>
      <c r="H4" s="7" t="b">
        <v>0</v>
      </c>
      <c r="I4" s="7" t="b">
        <v>1</v>
      </c>
      <c r="J4" s="7" t="b">
        <v>0</v>
      </c>
      <c r="K4" s="7" t="b">
        <v>1</v>
      </c>
      <c r="L4" s="7" t="b">
        <v>1</v>
      </c>
      <c r="M4" s="7" t="b">
        <v>1</v>
      </c>
      <c r="O4" s="8">
        <v>8</v>
      </c>
      <c r="Q4" s="2"/>
      <c r="R4" s="3"/>
      <c r="T4" s="3"/>
      <c r="U4" s="5"/>
      <c r="V4" s="5"/>
      <c r="W4" s="3"/>
      <c r="X4" s="3"/>
      <c r="Y4" s="3"/>
      <c r="Z4" s="3"/>
      <c r="AA4" s="3"/>
      <c r="AB4" s="5"/>
      <c r="AC4" s="3"/>
      <c r="AD4" s="3"/>
      <c r="AE4" s="3"/>
      <c r="AF4" s="3"/>
    </row>
    <row r="5" spans="1:32" ht="12.75" x14ac:dyDescent="0.35">
      <c r="A5" s="6" t="s">
        <v>3</v>
      </c>
      <c r="B5" s="6"/>
      <c r="C5" s="7" t="b">
        <v>1</v>
      </c>
      <c r="D5" s="7" t="b">
        <v>0</v>
      </c>
      <c r="E5" s="7" t="b">
        <v>0</v>
      </c>
      <c r="F5" s="7" t="b">
        <v>1</v>
      </c>
      <c r="G5" s="7" t="b">
        <v>1</v>
      </c>
      <c r="H5" s="7" t="b">
        <v>1</v>
      </c>
      <c r="I5" s="7" t="b">
        <v>0</v>
      </c>
      <c r="J5" s="7" t="b">
        <v>1</v>
      </c>
      <c r="K5" s="7" t="b">
        <v>1</v>
      </c>
      <c r="L5" s="7" t="b">
        <v>0</v>
      </c>
      <c r="M5" s="7" t="b">
        <v>1</v>
      </c>
      <c r="O5" s="8">
        <v>5</v>
      </c>
      <c r="Q5" s="2"/>
      <c r="R5" s="3"/>
      <c r="T5" s="3"/>
      <c r="U5" s="5"/>
      <c r="V5" s="5"/>
      <c r="W5" s="3"/>
      <c r="X5" s="3"/>
      <c r="Y5" s="3"/>
      <c r="Z5" s="3"/>
      <c r="AA5" s="3"/>
      <c r="AB5" s="5"/>
      <c r="AC5" s="3"/>
      <c r="AD5" s="3"/>
      <c r="AE5" s="3"/>
      <c r="AF5" s="3"/>
    </row>
    <row r="6" spans="1:32" ht="12.75" x14ac:dyDescent="0.35">
      <c r="A6" s="6" t="s">
        <v>3</v>
      </c>
      <c r="B6" s="6"/>
      <c r="C6" s="7" t="b">
        <v>1</v>
      </c>
      <c r="D6" s="7" t="b">
        <v>0</v>
      </c>
      <c r="E6" s="7" t="b">
        <v>0</v>
      </c>
      <c r="F6" s="7" t="b">
        <v>1</v>
      </c>
      <c r="G6" s="7" t="b">
        <v>1</v>
      </c>
      <c r="H6" s="7" t="b">
        <v>1</v>
      </c>
      <c r="I6" s="7" t="b">
        <v>0</v>
      </c>
      <c r="J6" s="7" t="b">
        <v>0</v>
      </c>
      <c r="K6" s="7" t="b">
        <v>1</v>
      </c>
      <c r="L6" s="7" t="b">
        <v>0</v>
      </c>
      <c r="M6" s="7" t="b">
        <v>1</v>
      </c>
      <c r="O6" s="8">
        <v>8</v>
      </c>
      <c r="Q6" s="2"/>
      <c r="R6" s="3"/>
      <c r="S6" s="3"/>
      <c r="T6" s="3"/>
      <c r="U6" s="5"/>
      <c r="V6" s="5"/>
      <c r="W6" s="3"/>
      <c r="X6" s="3"/>
      <c r="Y6" s="3"/>
      <c r="Z6" s="3"/>
      <c r="AA6" s="3"/>
      <c r="AB6" s="5"/>
      <c r="AC6" s="3"/>
      <c r="AD6" s="3"/>
      <c r="AE6" s="3"/>
      <c r="AF6" s="3"/>
    </row>
    <row r="7" spans="1:32" ht="12.75" x14ac:dyDescent="0.35">
      <c r="A7" s="6" t="s">
        <v>3</v>
      </c>
      <c r="B7" s="6"/>
      <c r="C7" s="7" t="b">
        <v>1</v>
      </c>
      <c r="D7" s="7" t="b">
        <v>0</v>
      </c>
      <c r="E7" s="7" t="b">
        <v>0</v>
      </c>
      <c r="F7" s="7" t="b">
        <v>1</v>
      </c>
      <c r="G7" s="7" t="b">
        <v>1</v>
      </c>
      <c r="H7" s="7" t="b">
        <v>0</v>
      </c>
      <c r="I7" s="7" t="b">
        <v>0</v>
      </c>
      <c r="J7" s="7" t="b">
        <v>1</v>
      </c>
      <c r="K7" s="7" t="b">
        <v>1</v>
      </c>
      <c r="L7" s="7" t="b">
        <v>1</v>
      </c>
      <c r="M7" s="7" t="b">
        <v>1</v>
      </c>
      <c r="O7" s="8">
        <v>5</v>
      </c>
      <c r="Q7" s="2"/>
      <c r="R7" s="3"/>
      <c r="T7" s="3"/>
      <c r="U7" s="5"/>
      <c r="V7" s="5"/>
      <c r="W7" s="3"/>
      <c r="X7" s="3"/>
      <c r="Y7" s="3"/>
      <c r="Z7" s="3"/>
      <c r="AA7" s="3"/>
      <c r="AB7" s="5"/>
      <c r="AC7" s="3"/>
      <c r="AD7" s="3"/>
      <c r="AE7" s="3"/>
      <c r="AF7" s="3"/>
    </row>
    <row r="8" spans="1:32" ht="12.75" x14ac:dyDescent="0.35">
      <c r="A8" s="6" t="s">
        <v>3</v>
      </c>
      <c r="B8" s="6"/>
      <c r="C8" s="7" t="b">
        <v>1</v>
      </c>
      <c r="D8" s="7" t="b">
        <v>0</v>
      </c>
      <c r="E8" s="7" t="b">
        <v>0</v>
      </c>
      <c r="F8" s="7" t="b">
        <v>1</v>
      </c>
      <c r="G8" s="7" t="b">
        <v>1</v>
      </c>
      <c r="H8" s="7" t="b">
        <v>1</v>
      </c>
      <c r="I8" s="7" t="b">
        <v>1</v>
      </c>
      <c r="J8" s="7" t="b">
        <v>0</v>
      </c>
      <c r="K8" s="7" t="b">
        <v>1</v>
      </c>
      <c r="L8" s="7" t="b">
        <v>0</v>
      </c>
      <c r="M8" s="7" t="b">
        <v>1</v>
      </c>
      <c r="O8" s="8">
        <v>5</v>
      </c>
      <c r="Q8" s="2"/>
      <c r="R8" s="3"/>
      <c r="T8" s="3"/>
      <c r="U8" s="5"/>
      <c r="V8" s="5"/>
      <c r="W8" s="3"/>
      <c r="X8" s="3"/>
      <c r="Y8" s="3"/>
      <c r="Z8" s="3"/>
      <c r="AA8" s="3"/>
      <c r="AB8" s="5"/>
      <c r="AC8" s="3"/>
      <c r="AD8" s="3"/>
      <c r="AE8" s="3"/>
      <c r="AF8" s="3"/>
    </row>
    <row r="9" spans="1:32" ht="12.75" x14ac:dyDescent="0.35">
      <c r="A9" s="6" t="s">
        <v>3</v>
      </c>
      <c r="B9" s="6"/>
      <c r="C9" s="7" t="b">
        <v>1</v>
      </c>
      <c r="D9" s="7" t="b">
        <v>0</v>
      </c>
      <c r="E9" s="7" t="b">
        <v>0</v>
      </c>
      <c r="F9" s="7" t="b">
        <v>1</v>
      </c>
      <c r="G9" s="7" t="b">
        <v>1</v>
      </c>
      <c r="H9" s="7" t="b">
        <v>1</v>
      </c>
      <c r="I9" s="7" t="b">
        <v>0</v>
      </c>
      <c r="J9" s="7" t="b">
        <v>0</v>
      </c>
      <c r="K9" s="7" t="b">
        <v>1</v>
      </c>
      <c r="L9" s="7" t="b">
        <v>0</v>
      </c>
      <c r="M9" s="7" t="b">
        <v>1</v>
      </c>
      <c r="O9" s="8">
        <v>7</v>
      </c>
      <c r="Q9" s="2"/>
      <c r="R9" s="3"/>
      <c r="T9" s="3"/>
      <c r="U9" s="5"/>
      <c r="V9" s="5"/>
      <c r="W9" s="3"/>
      <c r="X9" s="3"/>
      <c r="Y9" s="3"/>
      <c r="Z9" s="3"/>
      <c r="AA9" s="3"/>
      <c r="AB9" s="5"/>
      <c r="AC9" s="3"/>
      <c r="AD9" s="3"/>
      <c r="AE9" s="3"/>
      <c r="AF9" s="3"/>
    </row>
    <row r="10" spans="1:32" ht="12.75" x14ac:dyDescent="0.35">
      <c r="A10" s="6" t="s">
        <v>3</v>
      </c>
      <c r="B10" s="6"/>
      <c r="C10" s="7" t="b">
        <v>1</v>
      </c>
      <c r="D10" s="7" t="b">
        <v>0</v>
      </c>
      <c r="E10" s="7" t="b">
        <v>0</v>
      </c>
      <c r="F10" s="7" t="b">
        <v>1</v>
      </c>
      <c r="G10" s="7" t="b">
        <v>1</v>
      </c>
      <c r="H10" s="7" t="b">
        <v>1</v>
      </c>
      <c r="I10" s="7" t="b">
        <v>0</v>
      </c>
      <c r="J10" s="7" t="b">
        <v>0</v>
      </c>
      <c r="K10" s="7" t="b">
        <v>1</v>
      </c>
      <c r="L10" s="7" t="b">
        <v>0</v>
      </c>
      <c r="M10" s="7" t="b">
        <v>1</v>
      </c>
      <c r="O10" s="8">
        <v>6</v>
      </c>
      <c r="Q10" s="2"/>
      <c r="R10" s="3"/>
      <c r="T10" s="3"/>
      <c r="U10" s="5"/>
      <c r="V10" s="5"/>
      <c r="W10" s="3"/>
      <c r="X10" s="3"/>
      <c r="Y10" s="3"/>
      <c r="Z10" s="3"/>
      <c r="AA10" s="3"/>
      <c r="AB10" s="5"/>
      <c r="AC10" s="3"/>
      <c r="AD10" s="3"/>
      <c r="AE10" s="3"/>
      <c r="AF10" s="3"/>
    </row>
    <row r="11" spans="1:32" ht="12.75" x14ac:dyDescent="0.35">
      <c r="A11" s="6" t="s">
        <v>3</v>
      </c>
      <c r="B11" s="6"/>
      <c r="C11" s="7" t="b">
        <v>1</v>
      </c>
      <c r="D11" s="7" t="b">
        <v>0</v>
      </c>
      <c r="E11" s="7" t="b">
        <v>0</v>
      </c>
      <c r="F11" s="7" t="b">
        <v>1</v>
      </c>
      <c r="G11" s="7" t="b">
        <v>1</v>
      </c>
      <c r="H11" s="7" t="b">
        <v>1</v>
      </c>
      <c r="I11" s="7" t="b">
        <v>1</v>
      </c>
      <c r="J11" s="7" t="b">
        <v>1</v>
      </c>
      <c r="K11" s="7" t="b">
        <v>0</v>
      </c>
      <c r="L11" s="7" t="b">
        <v>0</v>
      </c>
      <c r="M11" s="7" t="b">
        <v>1</v>
      </c>
      <c r="O11" s="8">
        <v>5</v>
      </c>
      <c r="Q11" s="2"/>
      <c r="R11" s="3"/>
      <c r="T11" s="3"/>
      <c r="U11" s="5"/>
      <c r="V11" s="5"/>
      <c r="W11" s="3"/>
      <c r="X11" s="3"/>
      <c r="Y11" s="3"/>
      <c r="Z11" s="3"/>
      <c r="AA11" s="3"/>
      <c r="AB11" s="5"/>
      <c r="AC11" s="3"/>
      <c r="AD11" s="3"/>
      <c r="AE11" s="3"/>
      <c r="AF11" s="3"/>
    </row>
    <row r="12" spans="1:32" ht="12.75" x14ac:dyDescent="0.35">
      <c r="A12" s="6" t="s">
        <v>3</v>
      </c>
      <c r="B12" s="6"/>
      <c r="C12" s="7" t="b">
        <v>1</v>
      </c>
      <c r="D12" s="7" t="b">
        <v>1</v>
      </c>
      <c r="E12" s="7" t="b">
        <v>1</v>
      </c>
      <c r="F12" s="7" t="b">
        <v>1</v>
      </c>
      <c r="G12" s="7" t="b">
        <v>0</v>
      </c>
      <c r="H12" s="7" t="b">
        <v>1</v>
      </c>
      <c r="I12" s="7" t="b">
        <v>1</v>
      </c>
      <c r="J12" s="7" t="b">
        <v>1</v>
      </c>
      <c r="K12" s="7" t="b">
        <v>0</v>
      </c>
      <c r="L12" s="7" t="b">
        <v>1</v>
      </c>
      <c r="M12" s="7" t="b">
        <v>1</v>
      </c>
      <c r="O12" s="8">
        <v>10</v>
      </c>
      <c r="R12" s="6"/>
      <c r="S12" s="6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F12" s="8"/>
    </row>
    <row r="13" spans="1:32" ht="12.75" x14ac:dyDescent="0.35">
      <c r="A13" s="6" t="s">
        <v>6</v>
      </c>
      <c r="B13" s="6" t="s">
        <v>7</v>
      </c>
      <c r="C13" s="7" t="b">
        <v>1</v>
      </c>
      <c r="D13" s="7" t="b">
        <v>0</v>
      </c>
      <c r="E13" s="7" t="b">
        <v>0</v>
      </c>
      <c r="F13" s="7" t="b">
        <v>1</v>
      </c>
      <c r="G13" s="7" t="b">
        <v>0</v>
      </c>
      <c r="H13" s="7" t="b">
        <v>0</v>
      </c>
      <c r="I13" s="7" t="b">
        <v>0</v>
      </c>
      <c r="J13" s="7" t="b">
        <v>0</v>
      </c>
      <c r="K13" s="7" t="b">
        <v>0</v>
      </c>
      <c r="L13" s="7" t="b">
        <v>0</v>
      </c>
      <c r="M13" s="7" t="b">
        <v>1</v>
      </c>
      <c r="O13" s="8">
        <v>6</v>
      </c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</row>
    <row r="14" spans="1:32" ht="12.75" x14ac:dyDescent="0.35">
      <c r="A14" s="6" t="s">
        <v>6</v>
      </c>
      <c r="B14" s="6" t="s">
        <v>5</v>
      </c>
      <c r="C14" s="7" t="b">
        <v>1</v>
      </c>
      <c r="D14" s="7" t="b">
        <v>0</v>
      </c>
      <c r="E14" s="7" t="b">
        <v>0</v>
      </c>
      <c r="F14" s="7" t="b">
        <v>1</v>
      </c>
      <c r="G14" s="7" t="b">
        <v>1</v>
      </c>
      <c r="H14" s="7" t="b">
        <v>1</v>
      </c>
      <c r="I14" s="7" t="b">
        <v>0</v>
      </c>
      <c r="J14" s="7" t="b">
        <v>0</v>
      </c>
      <c r="K14" s="7" t="b">
        <v>1</v>
      </c>
      <c r="L14" s="7" t="b">
        <v>0</v>
      </c>
      <c r="M14" s="7" t="b">
        <v>1</v>
      </c>
      <c r="O14" s="8">
        <v>8</v>
      </c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</row>
    <row r="15" spans="1:32" ht="12.75" x14ac:dyDescent="0.35">
      <c r="A15" s="6" t="s">
        <v>6</v>
      </c>
      <c r="B15" s="6" t="s">
        <v>5</v>
      </c>
      <c r="C15" s="7" t="b">
        <v>1</v>
      </c>
      <c r="D15" s="7" t="b">
        <v>0</v>
      </c>
      <c r="E15" s="7" t="b">
        <v>0</v>
      </c>
      <c r="F15" s="7" t="b">
        <v>1</v>
      </c>
      <c r="G15" s="7" t="b">
        <v>1</v>
      </c>
      <c r="H15" s="7" t="b">
        <v>0</v>
      </c>
      <c r="I15" s="7" t="b">
        <v>1</v>
      </c>
      <c r="J15" s="7" t="b">
        <v>0</v>
      </c>
      <c r="K15" s="7" t="b">
        <v>1</v>
      </c>
      <c r="L15" s="7" t="b">
        <v>0</v>
      </c>
      <c r="M15" s="7" t="b">
        <v>1</v>
      </c>
      <c r="O15" s="8">
        <v>5</v>
      </c>
    </row>
    <row r="16" spans="1:32" ht="12.75" x14ac:dyDescent="0.35">
      <c r="A16" s="6" t="s">
        <v>6</v>
      </c>
      <c r="B16" s="6" t="s">
        <v>5</v>
      </c>
      <c r="C16" s="7" t="b">
        <v>1</v>
      </c>
      <c r="D16" s="7" t="b">
        <v>0</v>
      </c>
      <c r="E16" s="7" t="b">
        <v>0</v>
      </c>
      <c r="F16" s="7" t="b">
        <v>1</v>
      </c>
      <c r="G16" s="7" t="b">
        <v>0</v>
      </c>
      <c r="H16" s="7" t="b">
        <v>1</v>
      </c>
      <c r="I16" s="7" t="b">
        <v>0</v>
      </c>
      <c r="J16" s="7" t="b">
        <v>0</v>
      </c>
      <c r="K16" s="7" t="b">
        <v>1</v>
      </c>
      <c r="L16" s="7" t="b">
        <v>0</v>
      </c>
      <c r="M16" s="7" t="b">
        <v>1</v>
      </c>
      <c r="O16" s="8">
        <v>7</v>
      </c>
    </row>
    <row r="17" spans="1:19" ht="12.75" x14ac:dyDescent="0.35">
      <c r="A17" s="6" t="s">
        <v>6</v>
      </c>
      <c r="B17" s="6" t="s">
        <v>7</v>
      </c>
      <c r="C17" s="7" t="b">
        <v>1</v>
      </c>
      <c r="D17" s="7" t="b">
        <v>1</v>
      </c>
      <c r="E17" s="7" t="b">
        <v>0</v>
      </c>
      <c r="F17" s="7" t="b">
        <v>1</v>
      </c>
      <c r="G17" s="7" t="b">
        <v>1</v>
      </c>
      <c r="H17" s="7" t="b">
        <v>0</v>
      </c>
      <c r="I17" s="7" t="b">
        <v>1</v>
      </c>
      <c r="J17" s="7" t="b">
        <v>1</v>
      </c>
      <c r="K17" s="7" t="b">
        <v>0</v>
      </c>
      <c r="L17" s="7" t="b">
        <v>0</v>
      </c>
      <c r="M17" s="7" t="b">
        <v>1</v>
      </c>
      <c r="O17" s="8">
        <v>5</v>
      </c>
    </row>
    <row r="18" spans="1:19" ht="12.75" x14ac:dyDescent="0.35">
      <c r="A18" s="6" t="s">
        <v>6</v>
      </c>
      <c r="B18" s="6" t="s">
        <v>5</v>
      </c>
      <c r="C18" s="7" t="b">
        <v>1</v>
      </c>
      <c r="D18" s="7" t="b">
        <v>1</v>
      </c>
      <c r="E18" s="7" t="b">
        <v>0</v>
      </c>
      <c r="F18" s="7" t="b">
        <v>1</v>
      </c>
      <c r="G18" s="7" t="b">
        <v>1</v>
      </c>
      <c r="H18" s="7" t="b">
        <v>0</v>
      </c>
      <c r="I18" s="7" t="b">
        <v>1</v>
      </c>
      <c r="J18" s="7" t="b">
        <v>0</v>
      </c>
      <c r="K18" s="7" t="b">
        <v>1</v>
      </c>
      <c r="L18" s="7" t="b">
        <v>0</v>
      </c>
      <c r="M18" s="7" t="b">
        <v>1</v>
      </c>
      <c r="O18" s="8">
        <v>5</v>
      </c>
    </row>
    <row r="19" spans="1:19" ht="12.75" x14ac:dyDescent="0.35">
      <c r="A19" s="6" t="s">
        <v>6</v>
      </c>
      <c r="B19" s="6" t="s">
        <v>11</v>
      </c>
      <c r="C19" s="7" t="b">
        <v>1</v>
      </c>
      <c r="D19" s="7" t="b">
        <v>0</v>
      </c>
      <c r="E19" s="7" t="b">
        <v>1</v>
      </c>
      <c r="F19" s="7" t="b">
        <v>0</v>
      </c>
      <c r="G19" s="7" t="b">
        <v>1</v>
      </c>
      <c r="H19" s="7" t="b">
        <v>1</v>
      </c>
      <c r="I19" s="7" t="b">
        <v>1</v>
      </c>
      <c r="J19" s="7" t="b">
        <v>0</v>
      </c>
      <c r="K19" s="7" t="b">
        <v>0</v>
      </c>
      <c r="L19" s="7" t="b">
        <v>0</v>
      </c>
      <c r="M19" s="7" t="b">
        <v>1</v>
      </c>
      <c r="O19" s="8">
        <v>6</v>
      </c>
      <c r="R19" s="11"/>
      <c r="S19" s="11"/>
    </row>
    <row r="20" spans="1:19" ht="12.75" x14ac:dyDescent="0.35">
      <c r="A20" s="6" t="s">
        <v>6</v>
      </c>
      <c r="B20" s="6" t="s">
        <v>5</v>
      </c>
      <c r="C20" s="7" t="b">
        <v>1</v>
      </c>
      <c r="D20" s="7" t="b">
        <v>1</v>
      </c>
      <c r="E20" s="7" t="b">
        <v>0</v>
      </c>
      <c r="F20" s="7" t="b">
        <v>1</v>
      </c>
      <c r="G20" s="7" t="b">
        <v>1</v>
      </c>
      <c r="H20" s="7" t="b">
        <v>1</v>
      </c>
      <c r="I20" s="7" t="b">
        <v>1</v>
      </c>
      <c r="J20" s="7" t="b">
        <v>0</v>
      </c>
      <c r="K20" s="7" t="b">
        <v>0</v>
      </c>
      <c r="L20" s="7" t="b">
        <v>0</v>
      </c>
      <c r="M20" s="7" t="b">
        <v>1</v>
      </c>
      <c r="O20" s="8">
        <v>6</v>
      </c>
      <c r="R20" s="11"/>
      <c r="S20" s="11"/>
    </row>
    <row r="21" spans="1:19" ht="12.75" x14ac:dyDescent="0.35">
      <c r="A21" s="6" t="s">
        <v>6</v>
      </c>
      <c r="B21" s="6" t="s">
        <v>5</v>
      </c>
      <c r="C21" s="7" t="b">
        <v>1</v>
      </c>
      <c r="D21" s="7" t="b">
        <v>0</v>
      </c>
      <c r="E21" s="7" t="b">
        <v>0</v>
      </c>
      <c r="F21" s="7" t="b">
        <v>1</v>
      </c>
      <c r="G21" s="7" t="b">
        <v>1</v>
      </c>
      <c r="H21" s="7" t="b">
        <v>0</v>
      </c>
      <c r="I21" s="7" t="b">
        <v>0</v>
      </c>
      <c r="J21" s="7" t="b">
        <v>0</v>
      </c>
      <c r="K21" s="7" t="b">
        <v>1</v>
      </c>
      <c r="L21" s="7" t="b">
        <v>0</v>
      </c>
      <c r="M21" s="7" t="b">
        <v>1</v>
      </c>
      <c r="O21" s="8">
        <v>3</v>
      </c>
      <c r="R21" s="11"/>
      <c r="S21" s="11"/>
    </row>
    <row r="22" spans="1:19" ht="12.75" x14ac:dyDescent="0.35">
      <c r="A22" s="6" t="s">
        <v>6</v>
      </c>
      <c r="B22" s="6" t="s">
        <v>5</v>
      </c>
      <c r="C22" s="7" t="b">
        <v>1</v>
      </c>
      <c r="D22" s="7" t="b">
        <v>0</v>
      </c>
      <c r="E22" s="7" t="b">
        <v>0</v>
      </c>
      <c r="F22" s="7" t="b">
        <v>1</v>
      </c>
      <c r="G22" s="7" t="b">
        <v>1</v>
      </c>
      <c r="H22" s="7" t="b">
        <v>1</v>
      </c>
      <c r="I22" s="7" t="b">
        <v>0</v>
      </c>
      <c r="J22" s="7" t="b">
        <v>0</v>
      </c>
      <c r="K22" s="7" t="b">
        <v>0</v>
      </c>
      <c r="L22" s="7" t="b">
        <v>0</v>
      </c>
      <c r="M22" s="7" t="b">
        <v>1</v>
      </c>
      <c r="O22" s="8">
        <v>6</v>
      </c>
    </row>
    <row r="23" spans="1:19" ht="12.75" x14ac:dyDescent="0.35">
      <c r="A23" s="6" t="s">
        <v>6</v>
      </c>
      <c r="B23" s="6" t="s">
        <v>5</v>
      </c>
      <c r="C23" s="7" t="b">
        <v>1</v>
      </c>
      <c r="D23" s="7" t="b">
        <v>0</v>
      </c>
      <c r="E23" s="7" t="b">
        <v>0</v>
      </c>
      <c r="F23" s="7" t="b">
        <v>1</v>
      </c>
      <c r="G23" s="7" t="b">
        <v>1</v>
      </c>
      <c r="H23" s="7" t="b">
        <v>0</v>
      </c>
      <c r="I23" s="7" t="b">
        <v>0</v>
      </c>
      <c r="J23" s="7" t="b">
        <v>0</v>
      </c>
      <c r="K23" s="7" t="b">
        <v>1</v>
      </c>
      <c r="L23" s="7" t="b">
        <v>0</v>
      </c>
      <c r="M23" s="7" t="b">
        <v>1</v>
      </c>
      <c r="O23" s="8">
        <v>5</v>
      </c>
    </row>
    <row r="24" spans="1:19" ht="12.75" x14ac:dyDescent="0.35">
      <c r="A24" s="6" t="s">
        <v>6</v>
      </c>
      <c r="B24" s="6" t="s">
        <v>5</v>
      </c>
      <c r="C24" s="7" t="b">
        <v>1</v>
      </c>
      <c r="D24" s="7" t="b">
        <v>0</v>
      </c>
      <c r="E24" s="7" t="b">
        <v>0</v>
      </c>
      <c r="F24" s="7" t="b">
        <v>1</v>
      </c>
      <c r="G24" s="7" t="b">
        <v>1</v>
      </c>
      <c r="H24" s="7" t="b">
        <v>0</v>
      </c>
      <c r="I24" s="7" t="b">
        <v>0</v>
      </c>
      <c r="J24" s="7" t="b">
        <v>1</v>
      </c>
      <c r="K24" s="7" t="b">
        <v>1</v>
      </c>
      <c r="L24" s="7" t="b">
        <v>0</v>
      </c>
      <c r="M24" s="7" t="b">
        <v>1</v>
      </c>
      <c r="O24" s="8">
        <v>6</v>
      </c>
    </row>
    <row r="25" spans="1:19" ht="12.75" x14ac:dyDescent="0.35">
      <c r="A25" s="6" t="s">
        <v>6</v>
      </c>
      <c r="B25" s="6" t="s">
        <v>7</v>
      </c>
      <c r="C25" s="7" t="b">
        <v>1</v>
      </c>
      <c r="D25" s="7" t="b">
        <v>0</v>
      </c>
      <c r="E25" s="7" t="b">
        <v>0</v>
      </c>
      <c r="F25" s="7" t="b">
        <v>1</v>
      </c>
      <c r="G25" s="7" t="b">
        <v>0</v>
      </c>
      <c r="H25" s="7" t="b">
        <v>1</v>
      </c>
      <c r="I25" s="7" t="b">
        <v>0</v>
      </c>
      <c r="J25" s="7" t="b">
        <v>1</v>
      </c>
      <c r="K25" s="7" t="b">
        <v>1</v>
      </c>
      <c r="L25" s="7" t="b">
        <v>0</v>
      </c>
      <c r="M25" s="7" t="b">
        <v>1</v>
      </c>
      <c r="O25" s="8">
        <v>4</v>
      </c>
    </row>
    <row r="26" spans="1:19" ht="12.75" x14ac:dyDescent="0.35">
      <c r="A26" s="6" t="s">
        <v>6</v>
      </c>
      <c r="B26" s="6" t="s">
        <v>5</v>
      </c>
      <c r="C26" s="7" t="b">
        <v>1</v>
      </c>
      <c r="D26" s="7" t="b">
        <v>0</v>
      </c>
      <c r="E26" s="7" t="b">
        <v>0</v>
      </c>
      <c r="F26" s="7" t="b">
        <v>1</v>
      </c>
      <c r="G26" s="7" t="b">
        <v>1</v>
      </c>
      <c r="H26" s="7" t="b">
        <v>0</v>
      </c>
      <c r="I26" s="7" t="b">
        <v>0</v>
      </c>
      <c r="J26" s="7" t="b">
        <v>0</v>
      </c>
      <c r="K26" s="7" t="b">
        <v>0</v>
      </c>
      <c r="L26" s="7" t="b">
        <v>0</v>
      </c>
      <c r="M26" s="7" t="b">
        <v>1</v>
      </c>
      <c r="O26" s="8">
        <v>7</v>
      </c>
    </row>
    <row r="27" spans="1:19" ht="12.75" x14ac:dyDescent="0.35">
      <c r="A27" s="6" t="s">
        <v>6</v>
      </c>
      <c r="B27" s="6" t="s">
        <v>5</v>
      </c>
      <c r="C27" s="7" t="b">
        <v>0</v>
      </c>
      <c r="D27" s="7" t="b">
        <v>0</v>
      </c>
      <c r="E27" s="7" t="b">
        <v>0</v>
      </c>
      <c r="F27" s="7" t="b">
        <v>1</v>
      </c>
      <c r="G27" s="7" t="b">
        <v>1</v>
      </c>
      <c r="H27" s="7" t="b">
        <v>0</v>
      </c>
      <c r="I27" s="7" t="b">
        <v>1</v>
      </c>
      <c r="J27" s="7" t="b">
        <v>0</v>
      </c>
      <c r="K27" s="7" t="b">
        <v>0</v>
      </c>
      <c r="L27" s="7" t="b">
        <v>0</v>
      </c>
      <c r="M27" s="7" t="b">
        <v>1</v>
      </c>
      <c r="O27" s="8">
        <v>5</v>
      </c>
    </row>
    <row r="28" spans="1:19" ht="12.75" x14ac:dyDescent="0.35">
      <c r="A28" s="6" t="s">
        <v>6</v>
      </c>
      <c r="B28" s="6" t="s">
        <v>11</v>
      </c>
      <c r="C28" s="7" t="b">
        <v>1</v>
      </c>
      <c r="D28" s="7" t="b">
        <v>1</v>
      </c>
      <c r="E28" s="7" t="b">
        <v>0</v>
      </c>
      <c r="F28" s="7" t="b">
        <v>1</v>
      </c>
      <c r="G28" s="7" t="b">
        <v>1</v>
      </c>
      <c r="H28" s="7" t="b">
        <v>0</v>
      </c>
      <c r="I28" s="7" t="b">
        <v>1</v>
      </c>
      <c r="J28" s="7" t="b">
        <v>1</v>
      </c>
      <c r="K28" s="7" t="b">
        <v>0</v>
      </c>
      <c r="L28" s="7" t="b">
        <v>1</v>
      </c>
      <c r="M28" s="7" t="b">
        <v>1</v>
      </c>
      <c r="O28" s="8">
        <v>3</v>
      </c>
    </row>
    <row r="29" spans="1:19" ht="12.75" x14ac:dyDescent="0.35">
      <c r="A29" s="6" t="s">
        <v>6</v>
      </c>
      <c r="B29" s="6" t="s">
        <v>5</v>
      </c>
      <c r="C29" s="7" t="b">
        <v>1</v>
      </c>
      <c r="D29" s="7" t="b">
        <v>0</v>
      </c>
      <c r="E29" s="7" t="b">
        <v>0</v>
      </c>
      <c r="F29" s="7" t="b">
        <v>0</v>
      </c>
      <c r="G29" s="7" t="b">
        <v>1</v>
      </c>
      <c r="H29" s="7" t="b">
        <v>1</v>
      </c>
      <c r="I29" s="7" t="b">
        <v>1</v>
      </c>
      <c r="J29" s="7" t="b">
        <v>0</v>
      </c>
      <c r="K29" s="7" t="b">
        <v>1</v>
      </c>
      <c r="L29" s="7" t="b">
        <v>0</v>
      </c>
      <c r="M29" s="7" t="b">
        <v>1</v>
      </c>
      <c r="O29" s="8">
        <v>4</v>
      </c>
    </row>
    <row r="30" spans="1:19" ht="12.75" x14ac:dyDescent="0.35">
      <c r="A30" s="6" t="s">
        <v>6</v>
      </c>
      <c r="B30" s="6" t="s">
        <v>11</v>
      </c>
      <c r="C30" s="7" t="b">
        <v>1</v>
      </c>
      <c r="D30" s="7" t="b">
        <v>0</v>
      </c>
      <c r="E30" s="7" t="b">
        <v>0</v>
      </c>
      <c r="F30" s="7" t="b">
        <v>1</v>
      </c>
      <c r="G30" s="7" t="b">
        <v>1</v>
      </c>
      <c r="H30" s="7" t="b">
        <v>0</v>
      </c>
      <c r="I30" s="7" t="b">
        <v>0</v>
      </c>
      <c r="J30" s="7" t="b">
        <v>1</v>
      </c>
      <c r="K30" s="7" t="b">
        <v>1</v>
      </c>
      <c r="L30" s="7" t="b">
        <v>0</v>
      </c>
      <c r="M30" s="7" t="b">
        <v>1</v>
      </c>
      <c r="O30" s="8">
        <v>9</v>
      </c>
    </row>
    <row r="31" spans="1:19" ht="12.75" x14ac:dyDescent="0.35">
      <c r="A31" s="6" t="s">
        <v>6</v>
      </c>
      <c r="B31" s="6" t="s">
        <v>5</v>
      </c>
      <c r="C31" s="7" t="b">
        <v>1</v>
      </c>
      <c r="D31" s="7" t="b">
        <v>0</v>
      </c>
      <c r="E31" s="7" t="b">
        <v>0</v>
      </c>
      <c r="F31" s="7" t="b">
        <v>1</v>
      </c>
      <c r="G31" s="7" t="b">
        <v>1</v>
      </c>
      <c r="H31" s="7" t="b">
        <v>1</v>
      </c>
      <c r="I31" s="7" t="b">
        <v>0</v>
      </c>
      <c r="J31" s="7" t="b">
        <v>1</v>
      </c>
      <c r="K31" s="7" t="b">
        <v>1</v>
      </c>
      <c r="L31" s="7" t="b">
        <v>0</v>
      </c>
      <c r="M31" s="7" t="b">
        <v>1</v>
      </c>
      <c r="O31" s="8">
        <v>6</v>
      </c>
    </row>
    <row r="32" spans="1:19" ht="12.75" x14ac:dyDescent="0.35">
      <c r="A32" s="6" t="s">
        <v>6</v>
      </c>
      <c r="B32" s="6" t="s">
        <v>7</v>
      </c>
      <c r="C32" s="7" t="b">
        <v>1</v>
      </c>
      <c r="D32" s="7" t="b">
        <v>0</v>
      </c>
      <c r="E32" s="7" t="b">
        <v>0</v>
      </c>
      <c r="F32" s="7" t="b">
        <v>1</v>
      </c>
      <c r="G32" s="7" t="b">
        <v>1</v>
      </c>
      <c r="H32" s="7" t="b">
        <v>1</v>
      </c>
      <c r="I32" s="7" t="b">
        <v>0</v>
      </c>
      <c r="J32" s="7" t="b">
        <v>1</v>
      </c>
      <c r="K32" s="7" t="b">
        <v>1</v>
      </c>
      <c r="L32" s="7" t="b">
        <v>0</v>
      </c>
      <c r="M32" s="7" t="b">
        <v>1</v>
      </c>
      <c r="O32" s="8">
        <v>7</v>
      </c>
    </row>
    <row r="33" spans="1:15" ht="12.75" x14ac:dyDescent="0.35">
      <c r="A33" s="6" t="s">
        <v>6</v>
      </c>
      <c r="B33" s="6" t="s">
        <v>5</v>
      </c>
      <c r="C33" s="7" t="b">
        <v>0</v>
      </c>
      <c r="D33" s="7" t="b">
        <v>0</v>
      </c>
      <c r="E33" s="7" t="b">
        <v>0</v>
      </c>
      <c r="F33" s="7" t="b">
        <v>1</v>
      </c>
      <c r="G33" s="7" t="b">
        <v>1</v>
      </c>
      <c r="H33" s="7" t="b">
        <v>1</v>
      </c>
      <c r="I33" s="7" t="b">
        <v>0</v>
      </c>
      <c r="J33" s="7" t="b">
        <v>1</v>
      </c>
      <c r="K33" s="7" t="b">
        <v>1</v>
      </c>
      <c r="L33" s="7" t="b">
        <v>0</v>
      </c>
      <c r="M33" s="7" t="b">
        <v>1</v>
      </c>
      <c r="O33" s="8">
        <v>1</v>
      </c>
    </row>
    <row r="34" spans="1:15" ht="12.75" x14ac:dyDescent="0.35">
      <c r="A34" s="6" t="s">
        <v>6</v>
      </c>
      <c r="B34" s="6" t="s">
        <v>5</v>
      </c>
      <c r="C34" s="7" t="b">
        <v>1</v>
      </c>
      <c r="D34" s="7" t="b">
        <v>0</v>
      </c>
      <c r="E34" s="7" t="b">
        <v>0</v>
      </c>
      <c r="F34" s="7" t="b">
        <v>1</v>
      </c>
      <c r="G34" s="7" t="b">
        <v>1</v>
      </c>
      <c r="H34" s="7" t="b">
        <v>1</v>
      </c>
      <c r="I34" s="7" t="b">
        <v>0</v>
      </c>
      <c r="J34" s="7" t="b">
        <v>1</v>
      </c>
      <c r="K34" s="7" t="b">
        <v>1</v>
      </c>
      <c r="L34" s="7" t="b">
        <v>0</v>
      </c>
      <c r="M34" s="7" t="b">
        <v>1</v>
      </c>
      <c r="O34" s="8">
        <v>10</v>
      </c>
    </row>
    <row r="35" spans="1:15" ht="12.75" x14ac:dyDescent="0.35">
      <c r="A35" s="6" t="s">
        <v>6</v>
      </c>
      <c r="B35" s="6" t="s">
        <v>7</v>
      </c>
      <c r="C35" s="7" t="b">
        <v>1</v>
      </c>
      <c r="D35" s="7" t="b">
        <v>0</v>
      </c>
      <c r="E35" s="7" t="b">
        <v>0</v>
      </c>
      <c r="F35" s="7" t="b">
        <v>1</v>
      </c>
      <c r="G35" s="7" t="b">
        <v>1</v>
      </c>
      <c r="H35" s="7" t="b">
        <v>0</v>
      </c>
      <c r="I35" s="7" t="b">
        <v>0</v>
      </c>
      <c r="J35" s="7" t="b">
        <v>0</v>
      </c>
      <c r="K35" s="7" t="b">
        <v>1</v>
      </c>
      <c r="L35" s="7" t="b">
        <v>0</v>
      </c>
      <c r="M35" s="7" t="b">
        <v>0</v>
      </c>
      <c r="O35" s="8">
        <v>5</v>
      </c>
    </row>
    <row r="36" spans="1:15" ht="12.75" x14ac:dyDescent="0.35">
      <c r="A36" s="6" t="s">
        <v>6</v>
      </c>
      <c r="B36" s="6" t="s">
        <v>5</v>
      </c>
      <c r="C36" s="7" t="b">
        <v>1</v>
      </c>
      <c r="D36" s="7" t="b">
        <v>0</v>
      </c>
      <c r="E36" s="7" t="b">
        <v>0</v>
      </c>
      <c r="F36" s="7" t="b">
        <v>1</v>
      </c>
      <c r="G36" s="7" t="b">
        <v>1</v>
      </c>
      <c r="H36" s="7" t="b">
        <v>1</v>
      </c>
      <c r="I36" s="7" t="b">
        <v>0</v>
      </c>
      <c r="J36" s="7" t="b">
        <v>1</v>
      </c>
      <c r="K36" s="7" t="b">
        <v>1</v>
      </c>
      <c r="L36" s="7" t="b">
        <v>0</v>
      </c>
      <c r="M36" s="7" t="b">
        <v>1</v>
      </c>
      <c r="O36" s="8">
        <v>5</v>
      </c>
    </row>
    <row r="37" spans="1:15" ht="12.75" x14ac:dyDescent="0.35">
      <c r="A37" s="6" t="s">
        <v>4</v>
      </c>
      <c r="B37" s="6" t="s">
        <v>5</v>
      </c>
      <c r="C37" s="7" t="b">
        <v>1</v>
      </c>
      <c r="D37" s="7" t="b">
        <v>0</v>
      </c>
      <c r="E37" s="7" t="b">
        <v>1</v>
      </c>
      <c r="F37" s="7" t="b">
        <v>1</v>
      </c>
      <c r="G37" s="7" t="b">
        <v>1</v>
      </c>
      <c r="H37" s="7" t="b">
        <v>1</v>
      </c>
      <c r="I37" s="7" t="b">
        <v>0</v>
      </c>
      <c r="J37" s="7" t="b">
        <v>0</v>
      </c>
      <c r="K37" s="7" t="b">
        <v>0</v>
      </c>
      <c r="L37" s="7" t="b">
        <v>0</v>
      </c>
      <c r="M37" s="7" t="b">
        <v>1</v>
      </c>
      <c r="O37" s="8">
        <v>7</v>
      </c>
    </row>
    <row r="38" spans="1:15" ht="12.75" x14ac:dyDescent="0.35">
      <c r="A38" s="6" t="s">
        <v>4</v>
      </c>
      <c r="B38" s="6" t="s">
        <v>5</v>
      </c>
      <c r="C38" s="7" t="b">
        <v>1</v>
      </c>
      <c r="D38" s="7" t="b">
        <v>0</v>
      </c>
      <c r="E38" s="7" t="b">
        <v>1</v>
      </c>
      <c r="F38" s="7" t="b">
        <v>1</v>
      </c>
      <c r="G38" s="7" t="b">
        <v>1</v>
      </c>
      <c r="H38" s="7" t="b">
        <v>1</v>
      </c>
      <c r="I38" s="7" t="b">
        <v>0</v>
      </c>
      <c r="J38" s="7" t="b">
        <v>0</v>
      </c>
      <c r="K38" s="7" t="b">
        <v>0</v>
      </c>
      <c r="L38" s="7" t="b">
        <v>0</v>
      </c>
      <c r="M38" s="7" t="b">
        <v>1</v>
      </c>
      <c r="O38" s="8">
        <v>7</v>
      </c>
    </row>
    <row r="39" spans="1:15" ht="12.75" x14ac:dyDescent="0.35">
      <c r="A39" s="6" t="s">
        <v>4</v>
      </c>
      <c r="B39" s="6" t="s">
        <v>7</v>
      </c>
      <c r="C39" s="7" t="b">
        <v>1</v>
      </c>
      <c r="D39" s="7" t="b">
        <v>0</v>
      </c>
      <c r="E39" s="7" t="b">
        <v>0</v>
      </c>
      <c r="F39" s="7" t="b">
        <v>1</v>
      </c>
      <c r="G39" s="7" t="b">
        <v>1</v>
      </c>
      <c r="H39" s="7" t="b">
        <v>1</v>
      </c>
      <c r="I39" s="7" t="b">
        <v>0</v>
      </c>
      <c r="J39" s="7" t="b">
        <v>0</v>
      </c>
      <c r="K39" s="7" t="b">
        <v>1</v>
      </c>
      <c r="L39" s="7" t="b">
        <v>0</v>
      </c>
      <c r="M39" s="7" t="b">
        <v>1</v>
      </c>
      <c r="O39" s="8">
        <v>6</v>
      </c>
    </row>
    <row r="40" spans="1:15" ht="12.75" x14ac:dyDescent="0.35">
      <c r="A40" s="6" t="s">
        <v>4</v>
      </c>
      <c r="B40" s="6" t="s">
        <v>5</v>
      </c>
      <c r="C40" s="7" t="b">
        <v>1</v>
      </c>
      <c r="D40" s="7" t="b">
        <v>0</v>
      </c>
      <c r="E40" s="7" t="b">
        <v>0</v>
      </c>
      <c r="F40" s="7" t="b">
        <v>1</v>
      </c>
      <c r="G40" s="7" t="b">
        <v>1</v>
      </c>
      <c r="H40" s="7" t="b">
        <v>1</v>
      </c>
      <c r="I40" s="7" t="b">
        <v>0</v>
      </c>
      <c r="J40" s="7" t="b">
        <v>0</v>
      </c>
      <c r="K40" s="7" t="b">
        <v>1</v>
      </c>
      <c r="L40" s="7" t="b">
        <v>0</v>
      </c>
      <c r="M40" s="7" t="b">
        <v>1</v>
      </c>
      <c r="O40" s="8">
        <v>6</v>
      </c>
    </row>
    <row r="41" spans="1:15" ht="12.75" x14ac:dyDescent="0.35">
      <c r="A41" s="6" t="s">
        <v>4</v>
      </c>
      <c r="B41" s="6" t="s">
        <v>7</v>
      </c>
      <c r="C41" s="7" t="b">
        <v>1</v>
      </c>
      <c r="D41" s="7" t="b">
        <v>1</v>
      </c>
      <c r="E41" s="7" t="b">
        <v>0</v>
      </c>
      <c r="F41" s="7" t="b">
        <v>1</v>
      </c>
      <c r="G41" s="7" t="b">
        <v>1</v>
      </c>
      <c r="H41" s="7" t="b">
        <v>0</v>
      </c>
      <c r="I41" s="7" t="b">
        <v>0</v>
      </c>
      <c r="J41" s="7" t="b">
        <v>0</v>
      </c>
      <c r="K41" s="7" t="b">
        <v>0</v>
      </c>
      <c r="L41" s="7" t="b">
        <v>1</v>
      </c>
      <c r="M41" s="7" t="b">
        <v>0</v>
      </c>
      <c r="O41" s="8">
        <v>3</v>
      </c>
    </row>
    <row r="42" spans="1:15" ht="12.75" x14ac:dyDescent="0.35">
      <c r="A42" s="6" t="s">
        <v>4</v>
      </c>
      <c r="B42" s="6" t="s">
        <v>5</v>
      </c>
      <c r="C42" s="7" t="b">
        <v>1</v>
      </c>
      <c r="D42" s="7" t="b">
        <v>0</v>
      </c>
      <c r="E42" s="7" t="b">
        <v>0</v>
      </c>
      <c r="F42" s="7" t="b">
        <v>1</v>
      </c>
      <c r="G42" s="7" t="b">
        <v>1</v>
      </c>
      <c r="H42" s="7" t="b">
        <v>0</v>
      </c>
      <c r="I42" s="7" t="b">
        <v>0</v>
      </c>
      <c r="J42" s="7" t="b">
        <v>1</v>
      </c>
      <c r="K42" s="7" t="b">
        <v>1</v>
      </c>
      <c r="L42" s="7" t="b">
        <v>0</v>
      </c>
      <c r="M42" s="7" t="b">
        <v>1</v>
      </c>
      <c r="O42" s="8">
        <v>7</v>
      </c>
    </row>
    <row r="43" spans="1:15" ht="12.75" x14ac:dyDescent="0.35">
      <c r="A43" s="6" t="s">
        <v>4</v>
      </c>
      <c r="B43" s="6" t="s">
        <v>7</v>
      </c>
      <c r="C43" s="7" t="b">
        <v>1</v>
      </c>
      <c r="D43" s="7" t="b">
        <v>0</v>
      </c>
      <c r="E43" s="7" t="b">
        <v>1</v>
      </c>
      <c r="F43" s="7" t="b">
        <v>1</v>
      </c>
      <c r="G43" s="7" t="b">
        <v>1</v>
      </c>
      <c r="H43" s="7" t="b">
        <v>1</v>
      </c>
      <c r="I43" s="7" t="b">
        <v>0</v>
      </c>
      <c r="J43" s="7" t="b">
        <v>1</v>
      </c>
      <c r="K43" s="7" t="b">
        <v>1</v>
      </c>
      <c r="L43" s="7" t="b">
        <v>0</v>
      </c>
      <c r="M43" s="7" t="b">
        <v>1</v>
      </c>
      <c r="O43" s="8">
        <v>3</v>
      </c>
    </row>
    <row r="44" spans="1:15" ht="12.75" x14ac:dyDescent="0.35">
      <c r="A44" s="6" t="s">
        <v>4</v>
      </c>
      <c r="B44" s="6" t="s">
        <v>7</v>
      </c>
      <c r="C44" s="7" t="b">
        <v>1</v>
      </c>
      <c r="D44" s="7" t="b">
        <v>0</v>
      </c>
      <c r="E44" s="7" t="b">
        <v>0</v>
      </c>
      <c r="F44" s="7" t="b">
        <v>1</v>
      </c>
      <c r="G44" s="7" t="b">
        <v>1</v>
      </c>
      <c r="H44" s="7" t="b">
        <v>1</v>
      </c>
      <c r="I44" s="7" t="b">
        <v>0</v>
      </c>
      <c r="J44" s="7" t="b">
        <v>1</v>
      </c>
      <c r="K44" s="7" t="b">
        <v>1</v>
      </c>
      <c r="L44" s="7" t="b">
        <v>0</v>
      </c>
      <c r="M44" s="7" t="b">
        <v>1</v>
      </c>
      <c r="O44" s="8">
        <v>9</v>
      </c>
    </row>
    <row r="45" spans="1:15" ht="12.75" x14ac:dyDescent="0.35">
      <c r="A45" s="6" t="s">
        <v>4</v>
      </c>
      <c r="B45" s="6" t="s">
        <v>7</v>
      </c>
      <c r="C45" s="7" t="b">
        <v>1</v>
      </c>
      <c r="D45" s="7" t="b">
        <v>1</v>
      </c>
      <c r="E45" s="7" t="b">
        <v>0</v>
      </c>
      <c r="F45" s="7" t="b">
        <v>1</v>
      </c>
      <c r="G45" s="7" t="b">
        <v>1</v>
      </c>
      <c r="H45" s="7" t="b">
        <v>0</v>
      </c>
      <c r="I45" s="7" t="b">
        <v>1</v>
      </c>
      <c r="J45" s="7" t="b">
        <v>0</v>
      </c>
      <c r="K45" s="7" t="b">
        <v>0</v>
      </c>
      <c r="L45" s="7" t="b">
        <v>0</v>
      </c>
      <c r="M45" s="7" t="b">
        <v>1</v>
      </c>
      <c r="O45" s="8">
        <v>5</v>
      </c>
    </row>
    <row r="46" spans="1:15" ht="12.75" x14ac:dyDescent="0.35">
      <c r="A46" s="6" t="s">
        <v>4</v>
      </c>
      <c r="B46" s="6" t="s">
        <v>7</v>
      </c>
      <c r="C46" s="7" t="b">
        <v>0</v>
      </c>
      <c r="D46" s="7" t="b">
        <v>1</v>
      </c>
      <c r="E46" s="7" t="b">
        <v>0</v>
      </c>
      <c r="F46" s="7" t="b">
        <v>1</v>
      </c>
      <c r="G46" s="7" t="b">
        <v>1</v>
      </c>
      <c r="H46" s="7" t="b">
        <v>0</v>
      </c>
      <c r="I46" s="7" t="b">
        <v>0</v>
      </c>
      <c r="J46" s="7" t="b">
        <v>1</v>
      </c>
      <c r="K46" s="7" t="b">
        <v>1</v>
      </c>
      <c r="L46" s="7" t="b">
        <v>1</v>
      </c>
      <c r="M46" s="7" t="b">
        <v>1</v>
      </c>
      <c r="O46" s="8">
        <v>8</v>
      </c>
    </row>
    <row r="47" spans="1:15" ht="12.75" x14ac:dyDescent="0.35">
      <c r="A47" s="6" t="s">
        <v>4</v>
      </c>
      <c r="B47" s="6" t="s">
        <v>5</v>
      </c>
      <c r="C47" s="7" t="b">
        <v>1</v>
      </c>
      <c r="D47" s="7" t="b">
        <v>0</v>
      </c>
      <c r="E47" s="7" t="b">
        <v>0</v>
      </c>
      <c r="F47" s="7" t="b">
        <v>1</v>
      </c>
      <c r="G47" s="7" t="b">
        <v>1</v>
      </c>
      <c r="H47" s="7" t="b">
        <v>1</v>
      </c>
      <c r="I47" s="7" t="b">
        <v>0</v>
      </c>
      <c r="J47" s="7" t="b">
        <v>1</v>
      </c>
      <c r="K47" s="7" t="b">
        <v>1</v>
      </c>
      <c r="L47" s="7" t="b">
        <v>0</v>
      </c>
      <c r="M47" s="7" t="b">
        <v>1</v>
      </c>
      <c r="O47" s="8">
        <v>7</v>
      </c>
    </row>
    <row r="48" spans="1:15" ht="12.75" x14ac:dyDescent="0.35">
      <c r="A48" s="6" t="s">
        <v>4</v>
      </c>
      <c r="B48" s="6" t="s">
        <v>5</v>
      </c>
      <c r="C48" s="7" t="b">
        <v>1</v>
      </c>
      <c r="D48" s="7" t="b">
        <v>0</v>
      </c>
      <c r="E48" s="7" t="b">
        <v>0</v>
      </c>
      <c r="F48" s="7" t="b">
        <v>1</v>
      </c>
      <c r="G48" s="7" t="b">
        <v>1</v>
      </c>
      <c r="H48" s="7" t="b">
        <v>1</v>
      </c>
      <c r="I48" s="7" t="b">
        <v>0</v>
      </c>
      <c r="J48" s="7" t="b">
        <v>1</v>
      </c>
      <c r="K48" s="7" t="b">
        <v>1</v>
      </c>
      <c r="L48" s="7" t="b">
        <v>0</v>
      </c>
      <c r="M48" s="7" t="b">
        <v>0</v>
      </c>
      <c r="O48" s="8">
        <v>4</v>
      </c>
    </row>
    <row r="49" spans="1:15" ht="12.75" x14ac:dyDescent="0.35">
      <c r="A49" s="6" t="s">
        <v>10</v>
      </c>
      <c r="B49" s="6" t="s">
        <v>5</v>
      </c>
      <c r="C49" s="7" t="b">
        <v>0</v>
      </c>
      <c r="D49" s="7" t="b">
        <v>0</v>
      </c>
      <c r="E49" s="7" t="b">
        <v>1</v>
      </c>
      <c r="F49" s="7" t="b">
        <v>1</v>
      </c>
      <c r="G49" s="7" t="b">
        <v>1</v>
      </c>
      <c r="H49" s="7" t="b">
        <v>1</v>
      </c>
      <c r="I49" s="7" t="b">
        <v>0</v>
      </c>
      <c r="J49" s="7" t="b">
        <v>1</v>
      </c>
      <c r="K49" s="7" t="b">
        <v>1</v>
      </c>
      <c r="L49" s="7" t="b">
        <v>0</v>
      </c>
      <c r="M49" s="7" t="b">
        <v>1</v>
      </c>
      <c r="O49" s="8">
        <v>8</v>
      </c>
    </row>
    <row r="50" spans="1:15" ht="12.75" x14ac:dyDescent="0.35">
      <c r="A50" s="6" t="s">
        <v>10</v>
      </c>
      <c r="B50" s="6" t="s">
        <v>5</v>
      </c>
      <c r="C50" s="7" t="b">
        <v>1</v>
      </c>
      <c r="D50" s="7" t="b">
        <v>0</v>
      </c>
      <c r="E50" s="7" t="b">
        <v>0</v>
      </c>
      <c r="F50" s="7" t="b">
        <v>1</v>
      </c>
      <c r="G50" s="7" t="b">
        <v>1</v>
      </c>
      <c r="H50" s="7" t="b">
        <v>1</v>
      </c>
      <c r="I50" s="7" t="b">
        <v>0</v>
      </c>
      <c r="J50" s="7" t="b">
        <v>0</v>
      </c>
      <c r="K50" s="7" t="b">
        <v>1</v>
      </c>
      <c r="L50" s="7" t="b">
        <v>0</v>
      </c>
      <c r="M50" s="7" t="b">
        <v>1</v>
      </c>
      <c r="O50" s="8">
        <v>8</v>
      </c>
    </row>
    <row r="51" spans="1:15" ht="12.75" x14ac:dyDescent="0.35">
      <c r="A51" s="6" t="s">
        <v>10</v>
      </c>
      <c r="B51" s="6" t="s">
        <v>5</v>
      </c>
      <c r="C51" s="7" t="b">
        <v>1</v>
      </c>
      <c r="D51" s="7" t="b">
        <v>0</v>
      </c>
      <c r="E51" s="7" t="b">
        <v>0</v>
      </c>
      <c r="F51" s="7" t="b">
        <v>1</v>
      </c>
      <c r="G51" s="7" t="b">
        <v>1</v>
      </c>
      <c r="H51" s="7" t="b">
        <v>1</v>
      </c>
      <c r="I51" s="7" t="b">
        <v>0</v>
      </c>
      <c r="J51" s="7" t="b">
        <v>1</v>
      </c>
      <c r="K51" s="7" t="b">
        <v>1</v>
      </c>
      <c r="L51" s="7" t="b">
        <v>0</v>
      </c>
      <c r="M51" s="7" t="b">
        <v>1</v>
      </c>
      <c r="O51" s="8">
        <v>7</v>
      </c>
    </row>
    <row r="52" spans="1:15" ht="12.75" x14ac:dyDescent="0.35">
      <c r="A52" s="6" t="s">
        <v>10</v>
      </c>
      <c r="B52" s="6" t="s">
        <v>7</v>
      </c>
      <c r="C52" s="7" t="b">
        <v>1</v>
      </c>
      <c r="D52" s="7" t="b">
        <v>1</v>
      </c>
      <c r="E52" s="7" t="b">
        <v>0</v>
      </c>
      <c r="F52" s="7" t="b">
        <v>1</v>
      </c>
      <c r="G52" s="7" t="b">
        <v>1</v>
      </c>
      <c r="H52" s="7" t="b">
        <v>1</v>
      </c>
      <c r="I52" s="7" t="b">
        <v>1</v>
      </c>
      <c r="J52" s="7" t="b">
        <v>0</v>
      </c>
      <c r="K52" s="7" t="b">
        <v>1</v>
      </c>
      <c r="L52" s="7" t="b">
        <v>1</v>
      </c>
      <c r="M52" s="7" t="b">
        <v>1</v>
      </c>
      <c r="O52" s="8">
        <v>6</v>
      </c>
    </row>
    <row r="53" spans="1:15" ht="12.75" x14ac:dyDescent="0.35">
      <c r="A53" s="6" t="s">
        <v>10</v>
      </c>
      <c r="B53" s="6" t="s">
        <v>5</v>
      </c>
      <c r="C53" s="7" t="b">
        <v>1</v>
      </c>
      <c r="D53" s="7" t="b">
        <v>0</v>
      </c>
      <c r="E53" s="7" t="b">
        <v>0</v>
      </c>
      <c r="F53" s="7" t="b">
        <v>1</v>
      </c>
      <c r="G53" s="7" t="b">
        <v>1</v>
      </c>
      <c r="H53" s="7" t="b">
        <v>1</v>
      </c>
      <c r="I53" s="7" t="b">
        <v>0</v>
      </c>
      <c r="J53" s="7" t="b">
        <v>1</v>
      </c>
      <c r="K53" s="7" t="b">
        <v>1</v>
      </c>
      <c r="L53" s="7" t="b">
        <v>0</v>
      </c>
      <c r="M53" s="7" t="b">
        <v>1</v>
      </c>
      <c r="O53" s="8">
        <v>2</v>
      </c>
    </row>
    <row r="54" spans="1:15" ht="12.75" x14ac:dyDescent="0.35">
      <c r="A54" s="6" t="s">
        <v>10</v>
      </c>
      <c r="B54" s="6" t="s">
        <v>5</v>
      </c>
      <c r="C54" s="7" t="b">
        <v>1</v>
      </c>
      <c r="D54" s="7" t="b">
        <v>0</v>
      </c>
      <c r="E54" s="7" t="b">
        <v>0</v>
      </c>
      <c r="F54" s="7" t="b">
        <v>1</v>
      </c>
      <c r="G54" s="7" t="b">
        <v>1</v>
      </c>
      <c r="H54" s="7" t="b">
        <v>1</v>
      </c>
      <c r="I54" s="7" t="b">
        <v>0</v>
      </c>
      <c r="J54" s="7" t="b">
        <v>0</v>
      </c>
      <c r="K54" s="7" t="b">
        <v>1</v>
      </c>
      <c r="L54" s="7" t="b">
        <v>0</v>
      </c>
      <c r="M54" s="7" t="b">
        <v>1</v>
      </c>
      <c r="O54" s="8">
        <v>5</v>
      </c>
    </row>
    <row r="55" spans="1:15" ht="12.75" x14ac:dyDescent="0.35">
      <c r="A55" s="6" t="s">
        <v>12</v>
      </c>
      <c r="B55" s="6" t="s">
        <v>5</v>
      </c>
      <c r="C55" s="7" t="b">
        <v>1</v>
      </c>
      <c r="D55" s="7" t="b">
        <v>0</v>
      </c>
      <c r="E55" s="7" t="b">
        <v>1</v>
      </c>
      <c r="F55" s="7" t="b">
        <v>1</v>
      </c>
      <c r="G55" s="7" t="b">
        <v>1</v>
      </c>
      <c r="H55" s="7" t="b">
        <v>0</v>
      </c>
      <c r="I55" s="7" t="b">
        <v>0</v>
      </c>
      <c r="J55" s="7" t="b">
        <v>0</v>
      </c>
      <c r="K55" s="7" t="b">
        <v>1</v>
      </c>
      <c r="L55" s="7" t="b">
        <v>0</v>
      </c>
      <c r="M55" s="7" t="b">
        <v>1</v>
      </c>
      <c r="O55" s="8">
        <v>7</v>
      </c>
    </row>
    <row r="56" spans="1:15" ht="12.75" x14ac:dyDescent="0.35">
      <c r="A56" s="6" t="s">
        <v>12</v>
      </c>
      <c r="B56" s="6" t="s">
        <v>7</v>
      </c>
      <c r="C56" s="7" t="b">
        <v>1</v>
      </c>
      <c r="D56" s="7" t="b">
        <v>1</v>
      </c>
      <c r="E56" s="7" t="b">
        <v>0</v>
      </c>
      <c r="F56" s="7" t="b">
        <v>1</v>
      </c>
      <c r="G56" s="7" t="b">
        <v>1</v>
      </c>
      <c r="H56" s="7" t="b">
        <v>1</v>
      </c>
      <c r="I56" s="7" t="b">
        <v>1</v>
      </c>
      <c r="J56" s="7" t="b">
        <v>0</v>
      </c>
      <c r="K56" s="7" t="b">
        <v>1</v>
      </c>
      <c r="L56" s="7" t="b">
        <v>0</v>
      </c>
      <c r="M56" s="7" t="b">
        <v>1</v>
      </c>
      <c r="O56" s="8">
        <v>6</v>
      </c>
    </row>
    <row r="57" spans="1:15" ht="12.75" x14ac:dyDescent="0.35">
      <c r="A57" s="6" t="s">
        <v>12</v>
      </c>
      <c r="B57" s="6" t="s">
        <v>7</v>
      </c>
      <c r="C57" s="7" t="b">
        <v>1</v>
      </c>
      <c r="D57" s="7" t="b">
        <v>1</v>
      </c>
      <c r="E57" s="7" t="b">
        <v>0</v>
      </c>
      <c r="F57" s="7" t="b">
        <v>1</v>
      </c>
      <c r="G57" s="7" t="b">
        <v>1</v>
      </c>
      <c r="H57" s="7" t="b">
        <v>1</v>
      </c>
      <c r="I57" s="7" t="b">
        <v>1</v>
      </c>
      <c r="J57" s="7" t="b">
        <v>0</v>
      </c>
      <c r="K57" s="7" t="b">
        <v>0</v>
      </c>
      <c r="L57" s="7" t="b">
        <v>0</v>
      </c>
      <c r="M57" s="7" t="b">
        <v>1</v>
      </c>
      <c r="O57" s="8">
        <v>4</v>
      </c>
    </row>
    <row r="58" spans="1:15" ht="12.75" x14ac:dyDescent="0.35">
      <c r="A58" s="6" t="s">
        <v>12</v>
      </c>
      <c r="B58" s="6" t="s">
        <v>7</v>
      </c>
      <c r="C58" s="7" t="b">
        <v>1</v>
      </c>
      <c r="D58" s="7" t="b">
        <v>0</v>
      </c>
      <c r="E58" s="7" t="b">
        <v>0</v>
      </c>
      <c r="F58" s="7" t="b">
        <v>0</v>
      </c>
      <c r="G58" s="7" t="b">
        <v>1</v>
      </c>
      <c r="H58" s="7" t="b">
        <v>1</v>
      </c>
      <c r="I58" s="7" t="b">
        <v>0</v>
      </c>
      <c r="J58" s="7" t="b">
        <v>0</v>
      </c>
      <c r="K58" s="7" t="b">
        <v>1</v>
      </c>
      <c r="L58" s="7" t="b">
        <v>0</v>
      </c>
      <c r="M58" s="7" t="b">
        <v>1</v>
      </c>
      <c r="O58" s="8">
        <v>6</v>
      </c>
    </row>
    <row r="59" spans="1:15" ht="12.75" x14ac:dyDescent="0.35">
      <c r="A59" s="6" t="s">
        <v>12</v>
      </c>
      <c r="B59" s="6" t="s">
        <v>7</v>
      </c>
      <c r="C59" s="7" t="b">
        <v>1</v>
      </c>
      <c r="D59" s="7" t="b">
        <v>0</v>
      </c>
      <c r="E59" s="7" t="b">
        <v>0</v>
      </c>
      <c r="F59" s="7" t="b">
        <v>1</v>
      </c>
      <c r="G59" s="7" t="b">
        <v>0</v>
      </c>
      <c r="H59" s="7" t="b">
        <v>0</v>
      </c>
      <c r="I59" s="7" t="b">
        <v>0</v>
      </c>
      <c r="J59" s="7" t="b">
        <v>0</v>
      </c>
      <c r="K59" s="7" t="b">
        <v>1</v>
      </c>
      <c r="L59" s="7" t="b">
        <v>0</v>
      </c>
      <c r="M59" s="7" t="b">
        <v>1</v>
      </c>
      <c r="O59" s="8">
        <v>8</v>
      </c>
    </row>
    <row r="60" spans="1:15" ht="12.75" x14ac:dyDescent="0.35">
      <c r="A60" s="6" t="s">
        <v>12</v>
      </c>
      <c r="B60" s="6" t="s">
        <v>5</v>
      </c>
      <c r="C60" s="7" t="b">
        <v>1</v>
      </c>
      <c r="D60" s="7" t="b">
        <v>0</v>
      </c>
      <c r="E60" s="7" t="b">
        <v>0</v>
      </c>
      <c r="F60" s="7" t="b">
        <v>0</v>
      </c>
      <c r="G60" s="7" t="b">
        <v>1</v>
      </c>
      <c r="H60" s="7" t="b">
        <v>0</v>
      </c>
      <c r="I60" s="7" t="b">
        <v>1</v>
      </c>
      <c r="J60" s="7" t="b">
        <v>1</v>
      </c>
      <c r="K60" s="7" t="b">
        <v>0</v>
      </c>
      <c r="L60" s="7" t="b">
        <v>1</v>
      </c>
      <c r="M60" s="7" t="b">
        <v>1</v>
      </c>
      <c r="O60" s="8">
        <v>5</v>
      </c>
    </row>
    <row r="61" spans="1:15" ht="12.75" x14ac:dyDescent="0.35">
      <c r="A61" s="6" t="s">
        <v>12</v>
      </c>
      <c r="B61" s="6" t="s">
        <v>7</v>
      </c>
      <c r="C61" s="7" t="b">
        <v>1</v>
      </c>
      <c r="D61" s="7" t="b">
        <v>0</v>
      </c>
      <c r="E61" s="7" t="b">
        <v>0</v>
      </c>
      <c r="F61" s="7" t="b">
        <v>1</v>
      </c>
      <c r="G61" s="7" t="b">
        <v>0</v>
      </c>
      <c r="H61" s="7" t="b">
        <v>1</v>
      </c>
      <c r="I61" s="7" t="b">
        <v>0</v>
      </c>
      <c r="J61" s="7" t="b">
        <v>1</v>
      </c>
      <c r="K61" s="7" t="b">
        <v>0</v>
      </c>
      <c r="L61" s="7" t="b">
        <v>1</v>
      </c>
      <c r="M61" s="7" t="b">
        <v>1</v>
      </c>
      <c r="O61" s="8">
        <v>4</v>
      </c>
    </row>
    <row r="62" spans="1:15" ht="12.75" x14ac:dyDescent="0.35">
      <c r="A62" s="6" t="s">
        <v>12</v>
      </c>
      <c r="B62" s="6" t="s">
        <v>7</v>
      </c>
      <c r="C62" s="7" t="b">
        <v>0</v>
      </c>
      <c r="D62" s="7" t="b">
        <v>0</v>
      </c>
      <c r="E62" s="7" t="b">
        <v>0</v>
      </c>
      <c r="F62" s="7" t="b">
        <v>1</v>
      </c>
      <c r="G62" s="7" t="b">
        <v>1</v>
      </c>
      <c r="H62" s="7" t="b">
        <v>1</v>
      </c>
      <c r="I62" s="7" t="b">
        <v>1</v>
      </c>
      <c r="J62" s="7" t="b">
        <v>1</v>
      </c>
      <c r="K62" s="7" t="b">
        <v>1</v>
      </c>
      <c r="L62" s="7" t="b">
        <v>0</v>
      </c>
      <c r="M62" s="7" t="b">
        <v>0</v>
      </c>
      <c r="O62" s="8">
        <v>3</v>
      </c>
    </row>
    <row r="63" spans="1:15" ht="12.75" x14ac:dyDescent="0.35">
      <c r="A63" s="6" t="s">
        <v>12</v>
      </c>
      <c r="B63" s="6" t="s">
        <v>5</v>
      </c>
      <c r="C63" s="7" t="b">
        <v>1</v>
      </c>
      <c r="D63" s="7" t="b">
        <v>0</v>
      </c>
      <c r="E63" s="7" t="b">
        <v>0</v>
      </c>
      <c r="F63" s="7" t="b">
        <v>1</v>
      </c>
      <c r="G63" s="7" t="b">
        <v>1</v>
      </c>
      <c r="H63" s="7" t="b">
        <v>1</v>
      </c>
      <c r="I63" s="7" t="b">
        <v>0</v>
      </c>
      <c r="J63" s="7" t="b">
        <v>0</v>
      </c>
      <c r="K63" s="7" t="b">
        <v>1</v>
      </c>
      <c r="L63" s="7" t="b">
        <v>0</v>
      </c>
      <c r="M63" s="7" t="b">
        <v>1</v>
      </c>
      <c r="O63" s="8">
        <v>6</v>
      </c>
    </row>
    <row r="64" spans="1:15" ht="12.75" x14ac:dyDescent="0.35">
      <c r="A64" s="6" t="s">
        <v>12</v>
      </c>
      <c r="B64" s="6" t="s">
        <v>5</v>
      </c>
      <c r="C64" s="7" t="b">
        <v>1</v>
      </c>
      <c r="D64" s="7" t="b">
        <v>0</v>
      </c>
      <c r="E64" s="7" t="b">
        <v>0</v>
      </c>
      <c r="F64" s="7" t="b">
        <v>1</v>
      </c>
      <c r="G64" s="7" t="b">
        <v>1</v>
      </c>
      <c r="H64" s="7" t="b">
        <v>1</v>
      </c>
      <c r="I64" s="7" t="b">
        <v>0</v>
      </c>
      <c r="J64" s="7" t="b">
        <v>0</v>
      </c>
      <c r="K64" s="7" t="b">
        <v>1</v>
      </c>
      <c r="L64" s="7" t="b">
        <v>0</v>
      </c>
      <c r="M64" s="7" t="b">
        <v>1</v>
      </c>
      <c r="O64" s="8">
        <v>5</v>
      </c>
    </row>
    <row r="65" spans="1:15" ht="12.75" x14ac:dyDescent="0.35">
      <c r="A65" s="6" t="s">
        <v>12</v>
      </c>
      <c r="B65" s="6" t="s">
        <v>5</v>
      </c>
      <c r="C65" s="7" t="b">
        <v>1</v>
      </c>
      <c r="D65" s="7" t="b">
        <v>1</v>
      </c>
      <c r="E65" s="7" t="b">
        <v>0</v>
      </c>
      <c r="F65" s="7" t="b">
        <v>1</v>
      </c>
      <c r="G65" s="7" t="b">
        <v>1</v>
      </c>
      <c r="H65" s="7" t="b">
        <v>1</v>
      </c>
      <c r="I65" s="7" t="b">
        <v>0</v>
      </c>
      <c r="J65" s="7" t="b">
        <v>1</v>
      </c>
      <c r="K65" s="7" t="b">
        <v>0</v>
      </c>
      <c r="L65" s="7" t="b">
        <v>0</v>
      </c>
      <c r="M65" s="7" t="b">
        <v>1</v>
      </c>
      <c r="O65" s="8">
        <v>8</v>
      </c>
    </row>
    <row r="66" spans="1:15" ht="12.75" x14ac:dyDescent="0.35">
      <c r="A66" s="6" t="s">
        <v>12</v>
      </c>
      <c r="B66" s="6" t="s">
        <v>7</v>
      </c>
      <c r="C66" s="7" t="b">
        <v>1</v>
      </c>
      <c r="D66" s="7" t="b">
        <v>0</v>
      </c>
      <c r="E66" s="7" t="b">
        <v>0</v>
      </c>
      <c r="F66" s="7" t="b">
        <v>1</v>
      </c>
      <c r="G66" s="7" t="b">
        <v>0</v>
      </c>
      <c r="H66" s="7" t="b">
        <v>1</v>
      </c>
      <c r="I66" s="7" t="b">
        <v>0</v>
      </c>
      <c r="J66" s="7" t="b">
        <v>1</v>
      </c>
      <c r="K66" s="7" t="b">
        <v>0</v>
      </c>
      <c r="L66" s="7" t="b">
        <v>0</v>
      </c>
      <c r="M66" s="7" t="b">
        <v>1</v>
      </c>
      <c r="O66" s="8">
        <v>7</v>
      </c>
    </row>
    <row r="67" spans="1:15" ht="12.75" x14ac:dyDescent="0.35">
      <c r="A67" s="6" t="s">
        <v>12</v>
      </c>
      <c r="B67" s="6" t="s">
        <v>5</v>
      </c>
      <c r="C67" s="7" t="b">
        <v>1</v>
      </c>
      <c r="D67" s="7" t="b">
        <v>0</v>
      </c>
      <c r="E67" s="7" t="b">
        <v>0</v>
      </c>
      <c r="F67" s="7" t="b">
        <v>1</v>
      </c>
      <c r="G67" s="7" t="b">
        <v>1</v>
      </c>
      <c r="H67" s="7" t="b">
        <v>1</v>
      </c>
      <c r="I67" s="7" t="b">
        <v>0</v>
      </c>
      <c r="J67" s="7" t="b">
        <v>1</v>
      </c>
      <c r="K67" s="7" t="b">
        <v>1</v>
      </c>
      <c r="L67" s="7" t="b">
        <v>0</v>
      </c>
      <c r="M67" s="7" t="b">
        <v>1</v>
      </c>
      <c r="O67" s="8">
        <v>5</v>
      </c>
    </row>
    <row r="68" spans="1:15" ht="12.75" x14ac:dyDescent="0.35">
      <c r="A68" s="6" t="s">
        <v>8</v>
      </c>
      <c r="B68" s="6" t="s">
        <v>5</v>
      </c>
      <c r="C68" s="7" t="b">
        <v>1</v>
      </c>
      <c r="D68" s="7" t="b">
        <v>1</v>
      </c>
      <c r="E68" s="7" t="b">
        <v>0</v>
      </c>
      <c r="F68" s="7" t="b">
        <v>1</v>
      </c>
      <c r="G68" s="7" t="b">
        <v>0</v>
      </c>
      <c r="H68" s="7" t="b">
        <v>0</v>
      </c>
      <c r="I68" s="7" t="b">
        <v>0</v>
      </c>
      <c r="J68" s="7" t="b">
        <v>0</v>
      </c>
      <c r="K68" s="7" t="b">
        <v>0</v>
      </c>
      <c r="L68" s="7" t="b">
        <v>0</v>
      </c>
      <c r="M68" s="7" t="b">
        <v>1</v>
      </c>
      <c r="O68" s="8">
        <v>4</v>
      </c>
    </row>
    <row r="69" spans="1:15" ht="12.75" x14ac:dyDescent="0.35">
      <c r="A69" s="6" t="s">
        <v>8</v>
      </c>
      <c r="B69" s="6" t="s">
        <v>7</v>
      </c>
      <c r="C69" s="7" t="b">
        <v>1</v>
      </c>
      <c r="D69" s="7" t="b">
        <v>0</v>
      </c>
      <c r="E69" s="7" t="b">
        <v>0</v>
      </c>
      <c r="F69" s="7" t="b">
        <v>1</v>
      </c>
      <c r="G69" s="7" t="b">
        <v>1</v>
      </c>
      <c r="H69" s="7" t="b">
        <v>1</v>
      </c>
      <c r="I69" s="7" t="b">
        <v>0</v>
      </c>
      <c r="J69" s="7" t="b">
        <v>0</v>
      </c>
      <c r="K69" s="7" t="b">
        <v>1</v>
      </c>
      <c r="L69" s="7" t="b">
        <v>0</v>
      </c>
      <c r="M69" s="7" t="b">
        <v>1</v>
      </c>
      <c r="O69" s="8">
        <v>6</v>
      </c>
    </row>
    <row r="70" spans="1:15" ht="12.75" x14ac:dyDescent="0.35">
      <c r="A70" s="6" t="s">
        <v>8</v>
      </c>
      <c r="B70" s="6" t="s">
        <v>7</v>
      </c>
      <c r="C70" s="7" t="b">
        <v>1</v>
      </c>
      <c r="D70" s="7" t="b">
        <v>0</v>
      </c>
      <c r="E70" s="7" t="b">
        <v>0</v>
      </c>
      <c r="F70" s="7" t="b">
        <v>1</v>
      </c>
      <c r="G70" s="7" t="b">
        <v>1</v>
      </c>
      <c r="H70" s="7" t="b">
        <v>1</v>
      </c>
      <c r="I70" s="7" t="b">
        <v>0</v>
      </c>
      <c r="J70" s="7" t="b">
        <v>0</v>
      </c>
      <c r="K70" s="7" t="b">
        <v>1</v>
      </c>
      <c r="L70" s="7" t="b">
        <v>0</v>
      </c>
      <c r="M70" s="7" t="b">
        <v>1</v>
      </c>
      <c r="O70" s="8">
        <v>7</v>
      </c>
    </row>
    <row r="71" spans="1:15" ht="12.75" x14ac:dyDescent="0.35">
      <c r="A71" s="6" t="s">
        <v>8</v>
      </c>
      <c r="B71" s="6" t="s">
        <v>7</v>
      </c>
      <c r="C71" s="7" t="b">
        <v>1</v>
      </c>
      <c r="D71" s="7" t="b">
        <v>0</v>
      </c>
      <c r="E71" s="7" t="b">
        <v>0</v>
      </c>
      <c r="F71" s="7" t="b">
        <v>1</v>
      </c>
      <c r="G71" s="7" t="b">
        <v>1</v>
      </c>
      <c r="H71" s="7" t="b">
        <v>1</v>
      </c>
      <c r="I71" s="7" t="b">
        <v>0</v>
      </c>
      <c r="J71" s="7" t="b">
        <v>0</v>
      </c>
      <c r="K71" s="7" t="b">
        <v>1</v>
      </c>
      <c r="L71" s="7" t="b">
        <v>0</v>
      </c>
      <c r="M71" s="7" t="b">
        <v>1</v>
      </c>
      <c r="O71" s="8">
        <v>5</v>
      </c>
    </row>
    <row r="72" spans="1:15" ht="12.75" x14ac:dyDescent="0.35">
      <c r="A72" s="6" t="s">
        <v>8</v>
      </c>
      <c r="B72" s="6" t="s">
        <v>5</v>
      </c>
      <c r="C72" s="7" t="b">
        <v>0</v>
      </c>
      <c r="D72" s="7" t="b">
        <v>0</v>
      </c>
      <c r="E72" s="7" t="b">
        <v>0</v>
      </c>
      <c r="F72" s="7" t="b">
        <v>1</v>
      </c>
      <c r="G72" s="7" t="b">
        <v>0</v>
      </c>
      <c r="H72" s="7" t="b">
        <v>1</v>
      </c>
      <c r="I72" s="7" t="b">
        <v>0</v>
      </c>
      <c r="J72" s="7" t="b">
        <v>1</v>
      </c>
      <c r="K72" s="7" t="b">
        <v>1</v>
      </c>
      <c r="L72" s="7" t="b">
        <v>0</v>
      </c>
      <c r="M72" s="7" t="b">
        <v>1</v>
      </c>
      <c r="O72" s="8">
        <v>9</v>
      </c>
    </row>
    <row r="73" spans="1:15" ht="12.75" x14ac:dyDescent="0.35">
      <c r="A73" s="6" t="s">
        <v>8</v>
      </c>
      <c r="B73" s="6" t="s">
        <v>5</v>
      </c>
      <c r="C73" s="7" t="b">
        <v>1</v>
      </c>
      <c r="D73" s="7" t="b">
        <v>0</v>
      </c>
      <c r="E73" s="7" t="b">
        <v>0</v>
      </c>
      <c r="F73" s="7" t="b">
        <v>1</v>
      </c>
      <c r="G73" s="7" t="b">
        <v>0</v>
      </c>
      <c r="H73" s="7" t="b">
        <v>1</v>
      </c>
      <c r="I73" s="7" t="b">
        <v>0</v>
      </c>
      <c r="J73" s="7" t="b">
        <v>0</v>
      </c>
      <c r="K73" s="7" t="b">
        <v>1</v>
      </c>
      <c r="L73" s="7" t="b">
        <v>0</v>
      </c>
      <c r="M73" s="7" t="b">
        <v>1</v>
      </c>
      <c r="O73" s="8">
        <v>5</v>
      </c>
    </row>
    <row r="74" spans="1:15" ht="12.75" x14ac:dyDescent="0.35">
      <c r="A74" s="6" t="s">
        <v>8</v>
      </c>
      <c r="B74" s="6" t="s">
        <v>5</v>
      </c>
      <c r="C74" s="7" t="b">
        <v>1</v>
      </c>
      <c r="D74" s="7" t="b">
        <v>0</v>
      </c>
      <c r="E74" s="7" t="b">
        <v>0</v>
      </c>
      <c r="F74" s="7" t="b">
        <v>1</v>
      </c>
      <c r="G74" s="7" t="b">
        <v>1</v>
      </c>
      <c r="H74" s="7" t="b">
        <v>1</v>
      </c>
      <c r="I74" s="7" t="b">
        <v>0</v>
      </c>
      <c r="J74" s="7" t="b">
        <v>1</v>
      </c>
      <c r="K74" s="7" t="b">
        <v>1</v>
      </c>
      <c r="L74" s="7" t="b">
        <v>0</v>
      </c>
      <c r="M74" s="7" t="b">
        <v>1</v>
      </c>
      <c r="O74" s="8">
        <v>7</v>
      </c>
    </row>
    <row r="75" spans="1:15" ht="12.75" x14ac:dyDescent="0.35">
      <c r="A75" s="6" t="s">
        <v>8</v>
      </c>
      <c r="B75" s="6" t="s">
        <v>11</v>
      </c>
      <c r="C75" s="7" t="b">
        <v>1</v>
      </c>
      <c r="D75" s="7" t="b">
        <v>0</v>
      </c>
      <c r="E75" s="7" t="b">
        <v>0</v>
      </c>
      <c r="F75" s="7" t="b">
        <v>1</v>
      </c>
      <c r="G75" s="7" t="b">
        <v>1</v>
      </c>
      <c r="H75" s="7" t="b">
        <v>1</v>
      </c>
      <c r="I75" s="7" t="b">
        <v>0</v>
      </c>
      <c r="J75" s="7" t="b">
        <v>0</v>
      </c>
      <c r="K75" s="7" t="b">
        <v>1</v>
      </c>
      <c r="L75" s="7" t="b">
        <v>0</v>
      </c>
      <c r="M75" s="7" t="b">
        <v>1</v>
      </c>
      <c r="O75" s="8">
        <v>3</v>
      </c>
    </row>
    <row r="76" spans="1:15" ht="12.75" x14ac:dyDescent="0.35">
      <c r="A76" s="6" t="s">
        <v>8</v>
      </c>
      <c r="B76" s="6" t="s">
        <v>5</v>
      </c>
      <c r="C76" s="7" t="b">
        <v>1</v>
      </c>
      <c r="D76" s="7" t="b">
        <v>1</v>
      </c>
      <c r="E76" s="7" t="b">
        <v>0</v>
      </c>
      <c r="F76" s="7" t="b">
        <v>1</v>
      </c>
      <c r="G76" s="7" t="b">
        <v>1</v>
      </c>
      <c r="H76" s="7" t="b">
        <v>1</v>
      </c>
      <c r="I76" s="7" t="b">
        <v>0</v>
      </c>
      <c r="J76" s="7" t="b">
        <v>0</v>
      </c>
      <c r="K76" s="7" t="b">
        <v>1</v>
      </c>
      <c r="L76" s="7" t="b">
        <v>0</v>
      </c>
      <c r="M76" s="7" t="b">
        <v>0</v>
      </c>
      <c r="O76" s="8">
        <v>7</v>
      </c>
    </row>
    <row r="77" spans="1:15" ht="12.75" x14ac:dyDescent="0.35">
      <c r="A77" s="6" t="s">
        <v>8</v>
      </c>
      <c r="B77" s="6" t="s">
        <v>7</v>
      </c>
      <c r="C77" s="7" t="b">
        <v>1</v>
      </c>
      <c r="D77" s="7" t="b">
        <v>0</v>
      </c>
      <c r="E77" s="7" t="b">
        <v>0</v>
      </c>
      <c r="F77" s="7" t="b">
        <v>1</v>
      </c>
      <c r="G77" s="7" t="b">
        <v>1</v>
      </c>
      <c r="H77" s="7" t="b">
        <v>0</v>
      </c>
      <c r="I77" s="7" t="b">
        <v>1</v>
      </c>
      <c r="J77" s="7" t="b">
        <v>0</v>
      </c>
      <c r="K77" s="7" t="b">
        <v>1</v>
      </c>
      <c r="L77" s="7" t="b">
        <v>0</v>
      </c>
      <c r="M77" s="7" t="b">
        <v>1</v>
      </c>
      <c r="O77" s="8">
        <v>5</v>
      </c>
    </row>
    <row r="78" spans="1:15" ht="12.75" x14ac:dyDescent="0.35">
      <c r="A78" s="6" t="s">
        <v>8</v>
      </c>
      <c r="B78" s="6" t="s">
        <v>7</v>
      </c>
      <c r="C78" s="7" t="b">
        <v>0</v>
      </c>
      <c r="D78" s="7" t="b">
        <v>0</v>
      </c>
      <c r="E78" s="7" t="b">
        <v>0</v>
      </c>
      <c r="F78" s="7" t="b">
        <v>1</v>
      </c>
      <c r="G78" s="7" t="b">
        <v>0</v>
      </c>
      <c r="H78" s="7" t="b">
        <v>1</v>
      </c>
      <c r="I78" s="7" t="b">
        <v>0</v>
      </c>
      <c r="J78" s="7" t="b">
        <v>1</v>
      </c>
      <c r="K78" s="7" t="b">
        <v>1</v>
      </c>
      <c r="L78" s="7" t="b">
        <v>0</v>
      </c>
      <c r="M78" s="7" t="b">
        <v>0</v>
      </c>
      <c r="O78" s="8">
        <v>5</v>
      </c>
    </row>
    <row r="79" spans="1:15" ht="12.75" x14ac:dyDescent="0.35">
      <c r="A79" s="6" t="s">
        <v>8</v>
      </c>
      <c r="B79" s="6" t="s">
        <v>5</v>
      </c>
      <c r="C79" s="7" t="b">
        <v>1</v>
      </c>
      <c r="D79" s="7" t="b">
        <v>0</v>
      </c>
      <c r="E79" s="7" t="b">
        <v>0</v>
      </c>
      <c r="F79" s="7" t="b">
        <v>1</v>
      </c>
      <c r="G79" s="7" t="b">
        <v>1</v>
      </c>
      <c r="H79" s="7" t="b">
        <v>1</v>
      </c>
      <c r="I79" s="7" t="b">
        <v>0</v>
      </c>
      <c r="J79" s="7" t="b">
        <v>0</v>
      </c>
      <c r="K79" s="7" t="b">
        <v>1</v>
      </c>
      <c r="L79" s="7" t="b">
        <v>0</v>
      </c>
      <c r="M79" s="7" t="b">
        <v>1</v>
      </c>
      <c r="O79" s="8">
        <v>5</v>
      </c>
    </row>
    <row r="80" spans="1:15" ht="12.75" x14ac:dyDescent="0.35">
      <c r="A80" s="6" t="s">
        <v>9</v>
      </c>
      <c r="B80" s="6" t="s">
        <v>5</v>
      </c>
      <c r="C80" s="7" t="b">
        <v>1</v>
      </c>
      <c r="D80" s="7" t="b">
        <v>0</v>
      </c>
      <c r="E80" s="7" t="b">
        <v>0</v>
      </c>
      <c r="F80" s="7" t="b">
        <v>1</v>
      </c>
      <c r="G80" s="7" t="b">
        <v>1</v>
      </c>
      <c r="H80" s="7" t="b">
        <v>1</v>
      </c>
      <c r="I80" s="7" t="b">
        <v>0</v>
      </c>
      <c r="J80" s="7" t="b">
        <v>0</v>
      </c>
      <c r="K80" s="7" t="b">
        <v>1</v>
      </c>
      <c r="L80" s="7" t="b">
        <v>0</v>
      </c>
      <c r="M80" s="7" t="b">
        <v>0</v>
      </c>
      <c r="O80" s="8">
        <v>6</v>
      </c>
    </row>
    <row r="81" spans="1:16" ht="12.75" x14ac:dyDescent="0.35">
      <c r="A81" s="6" t="s">
        <v>9</v>
      </c>
      <c r="B81" s="6" t="s">
        <v>7</v>
      </c>
      <c r="C81" s="7" t="b">
        <v>1</v>
      </c>
      <c r="D81" s="7" t="b">
        <v>0</v>
      </c>
      <c r="E81" s="7" t="b">
        <v>0</v>
      </c>
      <c r="F81" s="7" t="b">
        <v>1</v>
      </c>
      <c r="G81" s="7" t="b">
        <v>1</v>
      </c>
      <c r="H81" s="7" t="b">
        <v>0</v>
      </c>
      <c r="I81" s="7" t="b">
        <v>0</v>
      </c>
      <c r="J81" s="7" t="b">
        <v>0</v>
      </c>
      <c r="K81" s="7" t="b">
        <v>1</v>
      </c>
      <c r="L81" s="7" t="b">
        <v>1</v>
      </c>
      <c r="M81" s="7" t="b">
        <v>1</v>
      </c>
      <c r="O81" s="8">
        <v>4</v>
      </c>
    </row>
    <row r="82" spans="1:16" ht="13.15" x14ac:dyDescent="0.4">
      <c r="A82" s="12" t="s">
        <v>19</v>
      </c>
      <c r="B82" s="14">
        <f>COUNTA(A2:A81)</f>
        <v>80</v>
      </c>
      <c r="C82" s="3"/>
      <c r="D82" s="5"/>
      <c r="E82" s="3"/>
      <c r="F82" s="3"/>
      <c r="G82" s="3"/>
      <c r="H82" s="3"/>
      <c r="I82" s="3"/>
      <c r="J82" s="3"/>
      <c r="K82" s="3"/>
      <c r="L82" s="3"/>
      <c r="M82" s="3"/>
      <c r="N82" s="16" t="s">
        <v>31</v>
      </c>
      <c r="O82" s="3"/>
    </row>
    <row r="83" spans="1:16" ht="15.75" customHeight="1" x14ac:dyDescent="0.4">
      <c r="A83" s="12" t="s">
        <v>15</v>
      </c>
      <c r="B83" s="14"/>
      <c r="C83" s="24">
        <f>COUNTIF(C2:C81,TRUE)/COUNTA(C2:C81)</f>
        <v>0.9</v>
      </c>
      <c r="D83" s="24">
        <f>COUNTIF(D2:D81,FALSE)/COUNTA(D2:D81)</f>
        <v>0.8125</v>
      </c>
      <c r="E83" s="24">
        <f>COUNTIF(E2:E81,FALSE)/COUNTA(E2:E81)</f>
        <v>0.88749999999999996</v>
      </c>
      <c r="F83" s="24">
        <f>COUNTIF(F2:F81,TRUE)/COUNTA(F2:F81)</f>
        <v>0.9375</v>
      </c>
      <c r="G83" s="24">
        <f>COUNTIF(G2:G81,TRUE)/COUNTA(G2:G81)</f>
        <v>0.83750000000000002</v>
      </c>
      <c r="H83" s="24">
        <f>COUNTIF(H2:H81,TRUE)/COUNTA(H2:H81)</f>
        <v>0.6875</v>
      </c>
      <c r="I83" s="24">
        <f>COUNTIF(I2:I81,FALSE)/COUNTA(I2:I81)</f>
        <v>0.76249999999999996</v>
      </c>
      <c r="J83" s="24">
        <f>COUNTIF(J2:J81,TRUE)/COUNTA(J2:J81)</f>
        <v>0.42499999999999999</v>
      </c>
      <c r="K83" s="24">
        <f>COUNTIF(K2:K81,TRUE)/COUNTA(K2:K81)</f>
        <v>0.75</v>
      </c>
      <c r="L83" s="24">
        <f>COUNTIF(L2:L81,FALSE)/COUNTA(L2:L81)</f>
        <v>0.86250000000000004</v>
      </c>
      <c r="M83" s="24">
        <f>COUNTIF(M2:M81,TRUE)/COUNTA(M2:M81)</f>
        <v>0.88749999999999996</v>
      </c>
      <c r="N83" s="25">
        <f>SUM(C83:M83)</f>
        <v>8.75</v>
      </c>
      <c r="O83" s="24">
        <f>AVERAGE(O2:O81)</f>
        <v>5.7874999999999996</v>
      </c>
      <c r="P83" s="15" t="s">
        <v>15</v>
      </c>
    </row>
    <row r="84" spans="1:16" ht="15.75" customHeight="1" x14ac:dyDescent="0.4">
      <c r="A84" s="13" t="s">
        <v>14</v>
      </c>
      <c r="B84" s="14"/>
      <c r="C84" s="24">
        <f>VARA(C2:C81)</f>
        <v>9.1139240506329156E-2</v>
      </c>
      <c r="D84" s="24">
        <f>VARA(D2:D81)</f>
        <v>0.15427215189873417</v>
      </c>
      <c r="E84" s="24">
        <f>VARA(E2:E81)</f>
        <v>0.10110759493670886</v>
      </c>
      <c r="F84" s="24">
        <f>VARA(F2:F81)</f>
        <v>5.9335443037974681E-2</v>
      </c>
      <c r="G84" s="24">
        <f>VARA(G2:G81)</f>
        <v>0.13781645569620257</v>
      </c>
      <c r="H84" s="24">
        <f>VARA(H2:H81)</f>
        <v>0.2175632911392405</v>
      </c>
      <c r="I84" s="24">
        <f>VARA(I2:I81)</f>
        <v>0.18338607594936709</v>
      </c>
      <c r="J84" s="24">
        <f>VARA(J2:J81)</f>
        <v>0.24746835443037976</v>
      </c>
      <c r="K84" s="24">
        <f>VARA(K2:K81)</f>
        <v>0.189873417721519</v>
      </c>
      <c r="L84" s="24">
        <f>VARA(L2:L81)</f>
        <v>0.12009493670886077</v>
      </c>
      <c r="M84" s="24">
        <f>VARA(M2:M81)</f>
        <v>0.10110759493670883</v>
      </c>
      <c r="N84" s="25">
        <f>SUM(C84:M84)</f>
        <v>1.6031645569620254</v>
      </c>
      <c r="O84" s="24">
        <f>_xlfn.VAR.S(O2:O81)</f>
        <v>3.2327531645569598</v>
      </c>
      <c r="P84" s="15" t="s">
        <v>14</v>
      </c>
    </row>
    <row r="85" spans="1:16" ht="15.75" customHeight="1" x14ac:dyDescent="0.4">
      <c r="A85" s="12" t="s">
        <v>13</v>
      </c>
      <c r="B85" s="14"/>
      <c r="C85" s="24">
        <f>STDEVA(C2:C81)</f>
        <v>0.30189276325597664</v>
      </c>
      <c r="D85" s="24">
        <f>STDEVA(D2:D75)</f>
        <v>0.39433230113337375</v>
      </c>
      <c r="E85" s="24">
        <f>STDEVA(E2:E75)</f>
        <v>0.32907935932170057</v>
      </c>
      <c r="F85" s="24">
        <f>STDEVA(F2:F75)</f>
        <v>0.25271571992678216</v>
      </c>
      <c r="G85" s="24">
        <f>STDEVA(G2:G75)</f>
        <v>0.37111557211164586</v>
      </c>
      <c r="H85" s="24">
        <f>STDEVA(H2:H75)</f>
        <v>0.46598476298434932</v>
      </c>
      <c r="I85" s="24">
        <f>STDEVA(I2:I75)</f>
        <v>0.43196939296733761</v>
      </c>
      <c r="J85" s="24">
        <f>STDEVA(J2:J75)</f>
        <v>0.50046257758066381</v>
      </c>
      <c r="K85" s="24">
        <f>STDEVA(K2:K75)</f>
        <v>0.44713080116517462</v>
      </c>
      <c r="L85" s="24">
        <f>STDEVA(L2:L75)</f>
        <v>0.34420145122091544</v>
      </c>
      <c r="M85" s="24">
        <f>STDEVA(M2:M75)</f>
        <v>0.27482281997115426</v>
      </c>
      <c r="N85" s="25">
        <f>SQRT(N84)</f>
        <v>1.2661613471284081</v>
      </c>
      <c r="O85" s="24">
        <f>_xlfn.STDEV.S(O2:O81)</f>
        <v>1.7979858632806209</v>
      </c>
      <c r="P85" s="15" t="s">
        <v>13</v>
      </c>
    </row>
    <row r="86" spans="1:16" ht="15.75" customHeight="1" x14ac:dyDescent="0.4">
      <c r="A86" s="12" t="s">
        <v>16</v>
      </c>
      <c r="B86" s="14"/>
      <c r="C86" s="24">
        <f>_xlfn.CONFIDENCE.NORM(0.05,C85,$B82)</f>
        <v>6.6153952957703266E-2</v>
      </c>
      <c r="D86" s="24">
        <f>_xlfn.CONFIDENCE.NORM(0.05,D85,$B82)</f>
        <v>8.6410287605208566E-2</v>
      </c>
      <c r="E86" s="24">
        <f>_xlfn.CONFIDENCE.NORM(0.05,E85,$B82)</f>
        <v>7.2111369020992661E-2</v>
      </c>
      <c r="F86" s="24">
        <f>_xlfn.CONFIDENCE.NORM(0.05,F85,$B82)</f>
        <v>5.5377756218465718E-2</v>
      </c>
      <c r="G86" s="24">
        <f>_xlfn.CONFIDENCE.NORM(0.05,G85,$B82)</f>
        <v>8.1322791028707833E-2</v>
      </c>
      <c r="H86" s="24">
        <f>_xlfn.CONFIDENCE.NORM(0.05,H85,$B82)</f>
        <v>0.10211153708025449</v>
      </c>
      <c r="I86" s="24">
        <f>_xlfn.CONFIDENCE.NORM(0.05,I85,$B82)</f>
        <v>9.4657727443763592E-2</v>
      </c>
      <c r="J86" s="24">
        <f>_xlfn.CONFIDENCE.NORM(0.05,J85,$B82)</f>
        <v>0.10966668249112697</v>
      </c>
      <c r="K86" s="24">
        <f>_xlfn.CONFIDENCE.NORM(0.05,K85,$B82)</f>
        <v>9.798005645183526E-2</v>
      </c>
      <c r="L86" s="24">
        <f>_xlfn.CONFIDENCE.NORM(0.05,L85,$B82)</f>
        <v>7.5425082623575765E-2</v>
      </c>
      <c r="M86" s="24">
        <f>_xlfn.CONFIDENCE.NORM(0.05,M85,$B82)</f>
        <v>6.0222099092384143E-2</v>
      </c>
      <c r="N86" s="25">
        <f>_xlfn.CONFIDENCE.T(0.05,N85,$B82)</f>
        <v>0.28177040511922896</v>
      </c>
      <c r="O86" s="26">
        <f>_xlfn.CONFIDENCE.T(0.05,O85,$B82)</f>
        <v>0.40012215366091747</v>
      </c>
      <c r="P86" s="15" t="s">
        <v>16</v>
      </c>
    </row>
    <row r="87" spans="1:16" ht="15.75" customHeight="1" x14ac:dyDescent="0.4">
      <c r="A87" s="12" t="s">
        <v>17</v>
      </c>
      <c r="B87" s="14"/>
      <c r="C87" s="24">
        <f>C83-C86</f>
        <v>0.83384604704229681</v>
      </c>
      <c r="D87" s="24">
        <f>D83-D86</f>
        <v>0.72608971239479148</v>
      </c>
      <c r="E87" s="24">
        <f>E83-E86</f>
        <v>0.81538863097900727</v>
      </c>
      <c r="F87" s="24">
        <f>F83-F86</f>
        <v>0.88212224378153425</v>
      </c>
      <c r="G87" s="24">
        <f>G83-G86</f>
        <v>0.75617720897129215</v>
      </c>
      <c r="H87" s="24">
        <f>H83-H86</f>
        <v>0.58538846291974556</v>
      </c>
      <c r="I87" s="24">
        <f>I83-I86</f>
        <v>0.6678422725562364</v>
      </c>
      <c r="J87" s="24">
        <f>J83-J86</f>
        <v>0.315333317508873</v>
      </c>
      <c r="K87" s="24">
        <f>K83-K86</f>
        <v>0.65201994354816473</v>
      </c>
      <c r="L87" s="24">
        <f>L83-L86</f>
        <v>0.78707491737642432</v>
      </c>
      <c r="M87" s="24">
        <f>M83-M86</f>
        <v>0.82727790090761577</v>
      </c>
      <c r="N87" s="25">
        <f>N83-N86</f>
        <v>8.4682295948807713</v>
      </c>
      <c r="O87" s="26">
        <f>O83-O86</f>
        <v>5.3873778463390822</v>
      </c>
      <c r="P87" s="15" t="s">
        <v>17</v>
      </c>
    </row>
    <row r="88" spans="1:16" ht="15.75" customHeight="1" x14ac:dyDescent="0.4">
      <c r="A88" s="12" t="s">
        <v>18</v>
      </c>
      <c r="B88" s="14"/>
      <c r="C88" s="24">
        <f>C83+C86</f>
        <v>0.96615395295770323</v>
      </c>
      <c r="D88" s="24">
        <f t="shared" ref="D88:M88" si="0">D83+D86</f>
        <v>0.89891028760520852</v>
      </c>
      <c r="E88" s="24">
        <f t="shared" si="0"/>
        <v>0.95961136902099264</v>
      </c>
      <c r="F88" s="24">
        <f t="shared" si="0"/>
        <v>0.99287775621846575</v>
      </c>
      <c r="G88" s="24">
        <f t="shared" si="0"/>
        <v>0.9188227910287079</v>
      </c>
      <c r="H88" s="24">
        <f t="shared" si="0"/>
        <v>0.78961153708025444</v>
      </c>
      <c r="I88" s="24">
        <f t="shared" si="0"/>
        <v>0.85715772744376351</v>
      </c>
      <c r="J88" s="24">
        <f t="shared" si="0"/>
        <v>0.53466668249112692</v>
      </c>
      <c r="K88" s="24">
        <f t="shared" si="0"/>
        <v>0.84798005645183527</v>
      </c>
      <c r="L88" s="24">
        <f t="shared" si="0"/>
        <v>0.93792508262357577</v>
      </c>
      <c r="M88" s="24">
        <f t="shared" si="0"/>
        <v>0.94772209909238414</v>
      </c>
      <c r="N88" s="25">
        <f>N83+N86</f>
        <v>9.0317704051192287</v>
      </c>
      <c r="O88" s="26">
        <f>O83+O86</f>
        <v>6.1876221536609171</v>
      </c>
      <c r="P88" s="15" t="s">
        <v>18</v>
      </c>
    </row>
    <row r="89" spans="1:16" ht="15.75" customHeight="1" x14ac:dyDescent="0.35">
      <c r="D89" s="5"/>
    </row>
    <row r="90" spans="1:16" ht="15.75" customHeight="1" x14ac:dyDescent="0.35">
      <c r="D90" s="5"/>
    </row>
    <row r="91" spans="1:16" ht="15.75" customHeight="1" x14ac:dyDescent="0.35">
      <c r="A91" s="22" t="s">
        <v>32</v>
      </c>
      <c r="B91" s="22"/>
      <c r="C91" s="22"/>
      <c r="D91" s="22"/>
    </row>
    <row r="92" spans="1:16" ht="15.75" customHeight="1" x14ac:dyDescent="0.35">
      <c r="A92" s="19" t="s">
        <v>35</v>
      </c>
      <c r="B92" s="19" t="s">
        <v>33</v>
      </c>
      <c r="C92" s="19" t="s">
        <v>34</v>
      </c>
      <c r="D92" s="5"/>
    </row>
    <row r="93" spans="1:16" ht="15.75" customHeight="1" x14ac:dyDescent="0.35">
      <c r="A93" s="18" t="s">
        <v>3</v>
      </c>
      <c r="B93">
        <f>COUNTIF($A$2:$A$81,"High School Student")</f>
        <v>11</v>
      </c>
      <c r="C93">
        <f>B93/$B$82</f>
        <v>0.13750000000000001</v>
      </c>
      <c r="D93" s="4">
        <f>B93/$B$82</f>
        <v>0.13750000000000001</v>
      </c>
    </row>
    <row r="94" spans="1:16" ht="15.75" customHeight="1" x14ac:dyDescent="0.35">
      <c r="A94" s="3" t="s">
        <v>6</v>
      </c>
      <c r="B94">
        <f>COUNTIF($A$2:$A$81,"Freshman (Undergraduate)")</f>
        <v>24</v>
      </c>
      <c r="C94">
        <f t="shared" ref="C94:C99" si="1">B94/$B$82</f>
        <v>0.3</v>
      </c>
      <c r="D94" s="20">
        <f>SUM(C94:C99)</f>
        <v>0.86249999999999993</v>
      </c>
    </row>
    <row r="95" spans="1:16" ht="15.75" customHeight="1" x14ac:dyDescent="0.35">
      <c r="A95" s="3" t="s">
        <v>4</v>
      </c>
      <c r="B95">
        <f>COUNTIF($A$2:$A$81,"Sophomore (Undergraduate)")</f>
        <v>12</v>
      </c>
      <c r="C95">
        <f t="shared" si="1"/>
        <v>0.15</v>
      </c>
      <c r="D95" s="20"/>
    </row>
    <row r="96" spans="1:16" ht="15.75" customHeight="1" x14ac:dyDescent="0.35">
      <c r="A96" s="3" t="s">
        <v>10</v>
      </c>
      <c r="B96">
        <f>COUNTIF($A$2:$A$81,"Junior (Undergraduate)")</f>
        <v>6</v>
      </c>
      <c r="C96">
        <f t="shared" si="1"/>
        <v>7.4999999999999997E-2</v>
      </c>
      <c r="D96" s="20"/>
    </row>
    <row r="97" spans="1:4" ht="15.75" customHeight="1" x14ac:dyDescent="0.35">
      <c r="A97" s="3" t="s">
        <v>12</v>
      </c>
      <c r="B97">
        <f>COUNTIF($A$2:$A$81,"Senior (Undergraduate)")</f>
        <v>13</v>
      </c>
      <c r="C97">
        <f t="shared" si="1"/>
        <v>0.16250000000000001</v>
      </c>
      <c r="D97" s="20"/>
    </row>
    <row r="98" spans="1:4" ht="15.75" customHeight="1" x14ac:dyDescent="0.35">
      <c r="A98" s="3" t="s">
        <v>8</v>
      </c>
      <c r="B98">
        <f>COUNTIF($A$2:$A$81,"Graduate Student")</f>
        <v>12</v>
      </c>
      <c r="C98">
        <f t="shared" si="1"/>
        <v>0.15</v>
      </c>
      <c r="D98" s="20"/>
    </row>
    <row r="99" spans="1:4" ht="15.75" customHeight="1" x14ac:dyDescent="0.35">
      <c r="A99" s="18" t="s">
        <v>9</v>
      </c>
      <c r="B99">
        <f>COUNTIF($A$2:$A$81,"Other")</f>
        <v>2</v>
      </c>
      <c r="C99">
        <f t="shared" si="1"/>
        <v>2.5000000000000001E-2</v>
      </c>
      <c r="D99" s="20"/>
    </row>
    <row r="100" spans="1:4" ht="15.75" customHeight="1" x14ac:dyDescent="0.35">
      <c r="D100" s="5"/>
    </row>
    <row r="101" spans="1:4" ht="15.75" customHeight="1" x14ac:dyDescent="0.35">
      <c r="A101" s="21" t="s">
        <v>36</v>
      </c>
      <c r="B101" s="19" t="s">
        <v>33</v>
      </c>
      <c r="C101" s="19" t="s">
        <v>34</v>
      </c>
      <c r="D101" s="5"/>
    </row>
    <row r="102" spans="1:4" ht="15.75" customHeight="1" x14ac:dyDescent="0.35">
      <c r="A102" s="18" t="s">
        <v>5</v>
      </c>
      <c r="B102">
        <f>COUNTIF(B2:B81,"Yes")</f>
        <v>40</v>
      </c>
      <c r="C102" s="23">
        <f>B102/COUNTA($B$13:$B$81)</f>
        <v>0.57971014492753625</v>
      </c>
      <c r="D102" s="5"/>
    </row>
    <row r="103" spans="1:4" ht="15.75" customHeight="1" x14ac:dyDescent="0.35">
      <c r="A103" s="18" t="s">
        <v>7</v>
      </c>
      <c r="B103">
        <f>COUNTIF(B2:B81,"No")</f>
        <v>25</v>
      </c>
      <c r="C103" s="23">
        <f t="shared" ref="C103:C104" si="2">B103/COUNTA($B$13:$B$81)</f>
        <v>0.36231884057971014</v>
      </c>
      <c r="D103" s="5"/>
    </row>
    <row r="104" spans="1:4" ht="15.75" customHeight="1" x14ac:dyDescent="0.35">
      <c r="A104" s="18" t="s">
        <v>11</v>
      </c>
      <c r="B104">
        <f>COUNTIF(B2:B81,"Undecided")</f>
        <v>4</v>
      </c>
      <c r="C104" s="23">
        <f t="shared" si="2"/>
        <v>5.7971014492753624E-2</v>
      </c>
      <c r="D104" s="5"/>
    </row>
    <row r="105" spans="1:4" ht="15.75" customHeight="1" x14ac:dyDescent="0.35">
      <c r="C105" s="23">
        <f>SUM(C102:C104)</f>
        <v>1</v>
      </c>
      <c r="D105" s="5"/>
    </row>
    <row r="106" spans="1:4" ht="15.75" customHeight="1" x14ac:dyDescent="0.35">
      <c r="D106" s="5"/>
    </row>
    <row r="107" spans="1:4" ht="15.75" customHeight="1" x14ac:dyDescent="0.35">
      <c r="D107" s="5"/>
    </row>
    <row r="108" spans="1:4" ht="15.75" customHeight="1" x14ac:dyDescent="0.35">
      <c r="D108" s="5"/>
    </row>
    <row r="109" spans="1:4" ht="15.75" customHeight="1" x14ac:dyDescent="0.35">
      <c r="D109" s="5"/>
    </row>
    <row r="110" spans="1:4" ht="15.75" customHeight="1" x14ac:dyDescent="0.35">
      <c r="D110" s="5"/>
    </row>
    <row r="111" spans="1:4" ht="15.75" customHeight="1" x14ac:dyDescent="0.35">
      <c r="C111" s="23"/>
      <c r="D111" s="5"/>
    </row>
    <row r="112" spans="1:4" ht="15.75" customHeight="1" x14ac:dyDescent="0.35">
      <c r="C112" s="23"/>
      <c r="D112" s="5"/>
    </row>
    <row r="113" spans="3:4" ht="15.75" customHeight="1" x14ac:dyDescent="0.35">
      <c r="C113" s="23"/>
      <c r="D113" s="5"/>
    </row>
    <row r="114" spans="3:4" ht="15.75" customHeight="1" x14ac:dyDescent="0.35">
      <c r="C114" s="23"/>
      <c r="D114" s="5"/>
    </row>
    <row r="115" spans="3:4" ht="15.75" customHeight="1" x14ac:dyDescent="0.35">
      <c r="C115" s="23"/>
      <c r="D115" s="5"/>
    </row>
    <row r="116" spans="3:4" ht="15.75" customHeight="1" x14ac:dyDescent="0.35">
      <c r="C116" s="23"/>
      <c r="D116" s="5"/>
    </row>
    <row r="117" spans="3:4" ht="15.75" customHeight="1" x14ac:dyDescent="0.35">
      <c r="C117" s="23"/>
      <c r="D117" s="5"/>
    </row>
    <row r="118" spans="3:4" ht="15.75" customHeight="1" x14ac:dyDescent="0.35">
      <c r="C118" s="23"/>
      <c r="D118" s="5"/>
    </row>
    <row r="119" spans="3:4" ht="15.75" customHeight="1" x14ac:dyDescent="0.35">
      <c r="C119" s="23"/>
      <c r="D119" s="5"/>
    </row>
    <row r="120" spans="3:4" ht="15.75" customHeight="1" x14ac:dyDescent="0.35">
      <c r="C120" s="23"/>
      <c r="D120" s="5"/>
    </row>
    <row r="121" spans="3:4" ht="15.75" customHeight="1" x14ac:dyDescent="0.35">
      <c r="C121" s="23"/>
      <c r="D121" s="5"/>
    </row>
    <row r="122" spans="3:4" ht="15.75" customHeight="1" x14ac:dyDescent="0.35">
      <c r="D122" s="5"/>
    </row>
    <row r="123" spans="3:4" ht="15.75" customHeight="1" x14ac:dyDescent="0.35">
      <c r="D123" s="5"/>
    </row>
    <row r="124" spans="3:4" ht="15.75" customHeight="1" x14ac:dyDescent="0.35">
      <c r="D124" s="5"/>
    </row>
    <row r="125" spans="3:4" ht="15.75" customHeight="1" x14ac:dyDescent="0.35">
      <c r="D125" s="5"/>
    </row>
    <row r="126" spans="3:4" ht="15.75" customHeight="1" x14ac:dyDescent="0.35">
      <c r="D126" s="5"/>
    </row>
    <row r="127" spans="3:4" ht="15.75" customHeight="1" x14ac:dyDescent="0.35">
      <c r="D127" s="5"/>
    </row>
    <row r="128" spans="3:4" ht="15.75" customHeight="1" x14ac:dyDescent="0.35">
      <c r="D128" s="5"/>
    </row>
    <row r="129" spans="4:4" ht="15.75" customHeight="1" x14ac:dyDescent="0.35">
      <c r="D129" s="5"/>
    </row>
    <row r="130" spans="4:4" ht="15.75" customHeight="1" x14ac:dyDescent="0.35">
      <c r="D130" s="5"/>
    </row>
    <row r="131" spans="4:4" ht="15.75" customHeight="1" x14ac:dyDescent="0.35">
      <c r="D131" s="5"/>
    </row>
    <row r="132" spans="4:4" ht="15.75" customHeight="1" x14ac:dyDescent="0.35">
      <c r="D132" s="5"/>
    </row>
    <row r="133" spans="4:4" ht="15.75" customHeight="1" x14ac:dyDescent="0.35">
      <c r="D133" s="5"/>
    </row>
    <row r="134" spans="4:4" ht="15.75" customHeight="1" x14ac:dyDescent="0.35">
      <c r="D134" s="5"/>
    </row>
    <row r="135" spans="4:4" ht="15.75" customHeight="1" x14ac:dyDescent="0.35">
      <c r="D135" s="5"/>
    </row>
    <row r="136" spans="4:4" ht="15.75" customHeight="1" x14ac:dyDescent="0.35">
      <c r="D136" s="5"/>
    </row>
    <row r="137" spans="4:4" ht="15.75" customHeight="1" x14ac:dyDescent="0.35">
      <c r="D137" s="5"/>
    </row>
    <row r="138" spans="4:4" ht="15.75" customHeight="1" x14ac:dyDescent="0.35">
      <c r="D138" s="5"/>
    </row>
    <row r="139" spans="4:4" ht="15.75" customHeight="1" x14ac:dyDescent="0.35">
      <c r="D139" s="5"/>
    </row>
    <row r="140" spans="4:4" ht="15.75" customHeight="1" x14ac:dyDescent="0.35">
      <c r="D140" s="5"/>
    </row>
    <row r="141" spans="4:4" ht="15.75" customHeight="1" x14ac:dyDescent="0.35">
      <c r="D141" s="5"/>
    </row>
    <row r="142" spans="4:4" ht="15.75" customHeight="1" x14ac:dyDescent="0.35">
      <c r="D142" s="5"/>
    </row>
    <row r="143" spans="4:4" ht="15.75" customHeight="1" x14ac:dyDescent="0.35">
      <c r="D143" s="5"/>
    </row>
    <row r="144" spans="4:4" ht="15.75" customHeight="1" x14ac:dyDescent="0.35">
      <c r="D144" s="5"/>
    </row>
    <row r="145" spans="4:4" ht="15.75" customHeight="1" x14ac:dyDescent="0.35">
      <c r="D145" s="5"/>
    </row>
    <row r="146" spans="4:4" ht="15.75" customHeight="1" x14ac:dyDescent="0.35">
      <c r="D146" s="5"/>
    </row>
    <row r="147" spans="4:4" ht="15.75" customHeight="1" x14ac:dyDescent="0.35">
      <c r="D147" s="5"/>
    </row>
    <row r="148" spans="4:4" ht="15.75" customHeight="1" x14ac:dyDescent="0.35">
      <c r="D148" s="5"/>
    </row>
    <row r="149" spans="4:4" ht="15.75" customHeight="1" x14ac:dyDescent="0.35">
      <c r="D149" s="5"/>
    </row>
    <row r="150" spans="4:4" ht="15.75" customHeight="1" x14ac:dyDescent="0.35">
      <c r="D150" s="5"/>
    </row>
    <row r="151" spans="4:4" ht="15.75" customHeight="1" x14ac:dyDescent="0.35">
      <c r="D151" s="5"/>
    </row>
    <row r="152" spans="4:4" ht="15.75" customHeight="1" x14ac:dyDescent="0.35">
      <c r="D152" s="5"/>
    </row>
    <row r="153" spans="4:4" ht="15.75" customHeight="1" x14ac:dyDescent="0.35">
      <c r="D153" s="5"/>
    </row>
    <row r="154" spans="4:4" ht="15.75" customHeight="1" x14ac:dyDescent="0.35">
      <c r="D154" s="5"/>
    </row>
    <row r="155" spans="4:4" ht="15.75" customHeight="1" x14ac:dyDescent="0.35">
      <c r="D155" s="5"/>
    </row>
    <row r="156" spans="4:4" ht="15.75" customHeight="1" x14ac:dyDescent="0.35">
      <c r="D156" s="5"/>
    </row>
    <row r="157" spans="4:4" ht="15.75" customHeight="1" x14ac:dyDescent="0.35">
      <c r="D157" s="5"/>
    </row>
    <row r="158" spans="4:4" ht="15.75" customHeight="1" x14ac:dyDescent="0.35">
      <c r="D158" s="5"/>
    </row>
    <row r="159" spans="4:4" ht="15.75" customHeight="1" x14ac:dyDescent="0.35">
      <c r="D159" s="5"/>
    </row>
    <row r="160" spans="4:4" ht="15.75" customHeight="1" x14ac:dyDescent="0.35">
      <c r="D160" s="5"/>
    </row>
    <row r="161" spans="4:4" ht="15.75" customHeight="1" x14ac:dyDescent="0.35">
      <c r="D161" s="5"/>
    </row>
    <row r="162" spans="4:4" ht="15.75" customHeight="1" x14ac:dyDescent="0.35">
      <c r="D162" s="9"/>
    </row>
  </sheetData>
  <sortState xmlns:xlrd2="http://schemas.microsoft.com/office/spreadsheetml/2017/richdata2" ref="A2:O81">
    <sortCondition ref="A2:A81" customList="High School Student,Freshman (Undergraduate),Sophomore (Undergraduate),Junior (Undergraduate),Senior (Undergraduate),Graduate Student,Other"/>
  </sortState>
  <mergeCells count="3">
    <mergeCell ref="R19:S21"/>
    <mergeCell ref="D94:D99"/>
    <mergeCell ref="A91:D91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44A4AF-AE0B-4783-8158-A6F0A4956BBA}">
  <sheetPr>
    <outlinePr summaryBelow="0" summaryRight="0"/>
  </sheetPr>
  <dimension ref="A1:AF162"/>
  <sheetViews>
    <sheetView topLeftCell="I1" zoomScaleNormal="100" workbookViewId="0">
      <pane ySplit="1" topLeftCell="A66" activePane="bottomLeft" state="frozen"/>
      <selection pane="bottomLeft" activeCell="J102" sqref="J102"/>
    </sheetView>
  </sheetViews>
  <sheetFormatPr defaultColWidth="14.3984375" defaultRowHeight="15.75" customHeight="1" x14ac:dyDescent="0.35"/>
  <cols>
    <col min="1" max="1" width="36" customWidth="1"/>
    <col min="2" max="2" width="12" customWidth="1"/>
    <col min="3" max="21" width="21.53125" customWidth="1"/>
  </cols>
  <sheetData>
    <row r="1" spans="1:32" ht="12.75" x14ac:dyDescent="0.35">
      <c r="A1" s="1" t="s">
        <v>0</v>
      </c>
      <c r="B1" s="1" t="s">
        <v>1</v>
      </c>
      <c r="C1" s="10" t="s">
        <v>20</v>
      </c>
      <c r="D1" s="10" t="s">
        <v>21</v>
      </c>
      <c r="E1" s="10" t="s">
        <v>22</v>
      </c>
      <c r="F1" s="10" t="s">
        <v>23</v>
      </c>
      <c r="G1" s="10" t="s">
        <v>24</v>
      </c>
      <c r="H1" s="10" t="s">
        <v>25</v>
      </c>
      <c r="I1" s="10" t="s">
        <v>26</v>
      </c>
      <c r="J1" s="10" t="s">
        <v>27</v>
      </c>
      <c r="K1" s="10" t="s">
        <v>28</v>
      </c>
      <c r="L1" s="10" t="s">
        <v>29</v>
      </c>
      <c r="M1" s="10" t="s">
        <v>30</v>
      </c>
      <c r="N1" s="10"/>
      <c r="O1" s="1" t="s">
        <v>2</v>
      </c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</row>
    <row r="2" spans="1:32" ht="12.75" x14ac:dyDescent="0.35">
      <c r="A2" s="6" t="s">
        <v>6</v>
      </c>
      <c r="B2" s="6" t="s">
        <v>5</v>
      </c>
      <c r="C2" s="7" t="b">
        <v>1</v>
      </c>
      <c r="D2" s="7" t="b">
        <v>0</v>
      </c>
      <c r="E2" s="7" t="b">
        <v>0</v>
      </c>
      <c r="F2" s="7" t="b">
        <v>1</v>
      </c>
      <c r="G2" s="7" t="b">
        <v>1</v>
      </c>
      <c r="H2" s="7" t="b">
        <v>1</v>
      </c>
      <c r="I2" s="7" t="b">
        <v>0</v>
      </c>
      <c r="J2" s="7" t="b">
        <v>0</v>
      </c>
      <c r="K2" s="7" t="b">
        <v>1</v>
      </c>
      <c r="L2" s="7" t="b">
        <v>0</v>
      </c>
      <c r="M2" s="7" t="b">
        <v>1</v>
      </c>
      <c r="O2" s="8">
        <v>8</v>
      </c>
      <c r="Q2" s="2"/>
      <c r="R2" s="3"/>
      <c r="T2" s="3"/>
      <c r="U2" s="5"/>
      <c r="V2" s="5"/>
      <c r="W2" s="3"/>
      <c r="X2" s="3"/>
      <c r="Y2" s="3"/>
      <c r="Z2" s="3"/>
      <c r="AA2" s="3"/>
      <c r="AB2" s="5"/>
      <c r="AC2" s="3"/>
      <c r="AD2" s="3"/>
      <c r="AE2" s="3"/>
      <c r="AF2" s="3"/>
    </row>
    <row r="3" spans="1:32" ht="12.75" x14ac:dyDescent="0.35">
      <c r="A3" s="6" t="s">
        <v>6</v>
      </c>
      <c r="B3" s="6" t="s">
        <v>5</v>
      </c>
      <c r="C3" s="7" t="b">
        <v>1</v>
      </c>
      <c r="D3" s="7" t="b">
        <v>0</v>
      </c>
      <c r="E3" s="7" t="b">
        <v>0</v>
      </c>
      <c r="F3" s="7" t="b">
        <v>1</v>
      </c>
      <c r="G3" s="7" t="b">
        <v>1</v>
      </c>
      <c r="H3" s="7" t="b">
        <v>0</v>
      </c>
      <c r="I3" s="7" t="b">
        <v>1</v>
      </c>
      <c r="J3" s="7" t="b">
        <v>0</v>
      </c>
      <c r="K3" s="7" t="b">
        <v>1</v>
      </c>
      <c r="L3" s="7" t="b">
        <v>0</v>
      </c>
      <c r="M3" s="7" t="b">
        <v>1</v>
      </c>
      <c r="O3" s="8">
        <v>5</v>
      </c>
      <c r="Q3" s="2"/>
      <c r="R3" s="3"/>
      <c r="T3" s="3"/>
      <c r="U3" s="5"/>
      <c r="V3" s="5"/>
      <c r="W3" s="3"/>
      <c r="X3" s="3"/>
      <c r="Y3" s="3"/>
      <c r="Z3" s="3"/>
      <c r="AA3" s="3"/>
      <c r="AB3" s="5"/>
      <c r="AC3" s="3"/>
      <c r="AD3" s="3"/>
      <c r="AE3" s="3"/>
      <c r="AF3" s="3"/>
    </row>
    <row r="4" spans="1:32" ht="12.75" x14ac:dyDescent="0.35">
      <c r="A4" s="6" t="s">
        <v>6</v>
      </c>
      <c r="B4" s="6" t="s">
        <v>5</v>
      </c>
      <c r="C4" s="7" t="b">
        <v>1</v>
      </c>
      <c r="D4" s="7" t="b">
        <v>0</v>
      </c>
      <c r="E4" s="7" t="b">
        <v>0</v>
      </c>
      <c r="F4" s="7" t="b">
        <v>1</v>
      </c>
      <c r="G4" s="7" t="b">
        <v>0</v>
      </c>
      <c r="H4" s="7" t="b">
        <v>1</v>
      </c>
      <c r="I4" s="7" t="b">
        <v>0</v>
      </c>
      <c r="J4" s="7" t="b">
        <v>0</v>
      </c>
      <c r="K4" s="7" t="b">
        <v>1</v>
      </c>
      <c r="L4" s="7" t="b">
        <v>0</v>
      </c>
      <c r="M4" s="7" t="b">
        <v>1</v>
      </c>
      <c r="O4" s="8">
        <v>7</v>
      </c>
      <c r="Q4" s="2"/>
      <c r="R4" s="3"/>
      <c r="T4" s="3"/>
      <c r="U4" s="5"/>
      <c r="V4" s="5"/>
      <c r="W4" s="3"/>
      <c r="X4" s="3"/>
      <c r="Y4" s="3"/>
      <c r="Z4" s="3"/>
      <c r="AA4" s="3"/>
      <c r="AB4" s="5"/>
      <c r="AC4" s="3"/>
      <c r="AD4" s="3"/>
      <c r="AE4" s="3"/>
      <c r="AF4" s="3"/>
    </row>
    <row r="5" spans="1:32" ht="12.75" x14ac:dyDescent="0.35">
      <c r="A5" s="6" t="s">
        <v>6</v>
      </c>
      <c r="B5" s="6" t="s">
        <v>5</v>
      </c>
      <c r="C5" s="7" t="b">
        <v>1</v>
      </c>
      <c r="D5" s="7" t="b">
        <v>1</v>
      </c>
      <c r="E5" s="7" t="b">
        <v>0</v>
      </c>
      <c r="F5" s="7" t="b">
        <v>1</v>
      </c>
      <c r="G5" s="7" t="b">
        <v>1</v>
      </c>
      <c r="H5" s="7" t="b">
        <v>0</v>
      </c>
      <c r="I5" s="7" t="b">
        <v>1</v>
      </c>
      <c r="J5" s="7" t="b">
        <v>0</v>
      </c>
      <c r="K5" s="7" t="b">
        <v>1</v>
      </c>
      <c r="L5" s="7" t="b">
        <v>0</v>
      </c>
      <c r="M5" s="7" t="b">
        <v>1</v>
      </c>
      <c r="O5" s="8">
        <v>5</v>
      </c>
      <c r="Q5" s="2"/>
      <c r="R5" s="3"/>
      <c r="T5" s="3"/>
      <c r="U5" s="5"/>
      <c r="V5" s="5"/>
      <c r="W5" s="3"/>
      <c r="X5" s="3"/>
      <c r="Y5" s="3"/>
      <c r="Z5" s="3"/>
      <c r="AA5" s="3"/>
      <c r="AB5" s="5"/>
      <c r="AC5" s="3"/>
      <c r="AD5" s="3"/>
      <c r="AE5" s="3"/>
      <c r="AF5" s="3"/>
    </row>
    <row r="6" spans="1:32" ht="12.75" x14ac:dyDescent="0.35">
      <c r="A6" s="6" t="s">
        <v>6</v>
      </c>
      <c r="B6" s="6" t="s">
        <v>5</v>
      </c>
      <c r="C6" s="7" t="b">
        <v>1</v>
      </c>
      <c r="D6" s="7" t="b">
        <v>1</v>
      </c>
      <c r="E6" s="7" t="b">
        <v>0</v>
      </c>
      <c r="F6" s="7" t="b">
        <v>1</v>
      </c>
      <c r="G6" s="7" t="b">
        <v>1</v>
      </c>
      <c r="H6" s="7" t="b">
        <v>1</v>
      </c>
      <c r="I6" s="7" t="b">
        <v>1</v>
      </c>
      <c r="J6" s="7" t="b">
        <v>0</v>
      </c>
      <c r="K6" s="7" t="b">
        <v>0</v>
      </c>
      <c r="L6" s="7" t="b">
        <v>0</v>
      </c>
      <c r="M6" s="7" t="b">
        <v>1</v>
      </c>
      <c r="O6" s="8">
        <v>6</v>
      </c>
      <c r="Q6" s="2"/>
      <c r="R6" s="3"/>
      <c r="S6" s="3"/>
      <c r="T6" s="3"/>
      <c r="U6" s="5"/>
      <c r="V6" s="5"/>
      <c r="W6" s="3"/>
      <c r="X6" s="3"/>
      <c r="Y6" s="3"/>
      <c r="Z6" s="3"/>
      <c r="AA6" s="3"/>
      <c r="AB6" s="5"/>
      <c r="AC6" s="3"/>
      <c r="AD6" s="3"/>
      <c r="AE6" s="3"/>
      <c r="AF6" s="3"/>
    </row>
    <row r="7" spans="1:32" ht="12.75" x14ac:dyDescent="0.35">
      <c r="A7" s="6" t="s">
        <v>6</v>
      </c>
      <c r="B7" s="6" t="s">
        <v>5</v>
      </c>
      <c r="C7" s="7" t="b">
        <v>1</v>
      </c>
      <c r="D7" s="7" t="b">
        <v>0</v>
      </c>
      <c r="E7" s="7" t="b">
        <v>0</v>
      </c>
      <c r="F7" s="7" t="b">
        <v>1</v>
      </c>
      <c r="G7" s="7" t="b">
        <v>1</v>
      </c>
      <c r="H7" s="7" t="b">
        <v>0</v>
      </c>
      <c r="I7" s="7" t="b">
        <v>0</v>
      </c>
      <c r="J7" s="7" t="b">
        <v>0</v>
      </c>
      <c r="K7" s="7" t="b">
        <v>1</v>
      </c>
      <c r="L7" s="7" t="b">
        <v>0</v>
      </c>
      <c r="M7" s="7" t="b">
        <v>1</v>
      </c>
      <c r="O7" s="8">
        <v>3</v>
      </c>
      <c r="Q7" s="2"/>
      <c r="R7" s="3"/>
      <c r="T7" s="3"/>
      <c r="U7" s="5"/>
      <c r="V7" s="5"/>
      <c r="W7" s="3"/>
      <c r="X7" s="3"/>
      <c r="Y7" s="3"/>
      <c r="Z7" s="3"/>
      <c r="AA7" s="3"/>
      <c r="AB7" s="5"/>
      <c r="AC7" s="3"/>
      <c r="AD7" s="3"/>
      <c r="AE7" s="3"/>
      <c r="AF7" s="3"/>
    </row>
    <row r="8" spans="1:32" ht="12.75" x14ac:dyDescent="0.35">
      <c r="A8" s="6" t="s">
        <v>6</v>
      </c>
      <c r="B8" s="6" t="s">
        <v>5</v>
      </c>
      <c r="C8" s="7" t="b">
        <v>1</v>
      </c>
      <c r="D8" s="7" t="b">
        <v>0</v>
      </c>
      <c r="E8" s="7" t="b">
        <v>0</v>
      </c>
      <c r="F8" s="7" t="b">
        <v>1</v>
      </c>
      <c r="G8" s="7" t="b">
        <v>1</v>
      </c>
      <c r="H8" s="7" t="b">
        <v>1</v>
      </c>
      <c r="I8" s="7" t="b">
        <v>0</v>
      </c>
      <c r="J8" s="7" t="b">
        <v>0</v>
      </c>
      <c r="K8" s="7" t="b">
        <v>0</v>
      </c>
      <c r="L8" s="7" t="b">
        <v>0</v>
      </c>
      <c r="M8" s="7" t="b">
        <v>1</v>
      </c>
      <c r="O8" s="8">
        <v>6</v>
      </c>
      <c r="Q8" s="2"/>
      <c r="R8" s="3"/>
      <c r="T8" s="3"/>
      <c r="U8" s="5"/>
      <c r="V8" s="5"/>
      <c r="W8" s="3"/>
      <c r="X8" s="3"/>
      <c r="Y8" s="3"/>
      <c r="Z8" s="3"/>
      <c r="AA8" s="3"/>
      <c r="AB8" s="5"/>
      <c r="AC8" s="3"/>
      <c r="AD8" s="3"/>
      <c r="AE8" s="3"/>
      <c r="AF8" s="3"/>
    </row>
    <row r="9" spans="1:32" ht="12.75" x14ac:dyDescent="0.35">
      <c r="A9" s="6" t="s">
        <v>6</v>
      </c>
      <c r="B9" s="6" t="s">
        <v>5</v>
      </c>
      <c r="C9" s="7" t="b">
        <v>1</v>
      </c>
      <c r="D9" s="7" t="b">
        <v>0</v>
      </c>
      <c r="E9" s="7" t="b">
        <v>0</v>
      </c>
      <c r="F9" s="7" t="b">
        <v>1</v>
      </c>
      <c r="G9" s="7" t="b">
        <v>1</v>
      </c>
      <c r="H9" s="7" t="b">
        <v>0</v>
      </c>
      <c r="I9" s="7" t="b">
        <v>0</v>
      </c>
      <c r="J9" s="7" t="b">
        <v>0</v>
      </c>
      <c r="K9" s="7" t="b">
        <v>1</v>
      </c>
      <c r="L9" s="7" t="b">
        <v>0</v>
      </c>
      <c r="M9" s="7" t="b">
        <v>1</v>
      </c>
      <c r="O9" s="8">
        <v>5</v>
      </c>
      <c r="Q9" s="2"/>
      <c r="R9" s="3"/>
      <c r="T9" s="3"/>
      <c r="U9" s="5"/>
      <c r="V9" s="5"/>
      <c r="W9" s="3"/>
      <c r="X9" s="3"/>
      <c r="Y9" s="3"/>
      <c r="Z9" s="3"/>
      <c r="AA9" s="3"/>
      <c r="AB9" s="5"/>
      <c r="AC9" s="3"/>
      <c r="AD9" s="3"/>
      <c r="AE9" s="3"/>
      <c r="AF9" s="3"/>
    </row>
    <row r="10" spans="1:32" ht="12.75" x14ac:dyDescent="0.35">
      <c r="A10" s="6" t="s">
        <v>6</v>
      </c>
      <c r="B10" s="6" t="s">
        <v>5</v>
      </c>
      <c r="C10" s="7" t="b">
        <v>1</v>
      </c>
      <c r="D10" s="7" t="b">
        <v>0</v>
      </c>
      <c r="E10" s="7" t="b">
        <v>0</v>
      </c>
      <c r="F10" s="7" t="b">
        <v>1</v>
      </c>
      <c r="G10" s="7" t="b">
        <v>1</v>
      </c>
      <c r="H10" s="7" t="b">
        <v>0</v>
      </c>
      <c r="I10" s="7" t="b">
        <v>0</v>
      </c>
      <c r="J10" s="7" t="b">
        <v>1</v>
      </c>
      <c r="K10" s="7" t="b">
        <v>1</v>
      </c>
      <c r="L10" s="7" t="b">
        <v>0</v>
      </c>
      <c r="M10" s="7" t="b">
        <v>1</v>
      </c>
      <c r="O10" s="8">
        <v>6</v>
      </c>
      <c r="Q10" s="2"/>
      <c r="R10" s="3"/>
      <c r="T10" s="3"/>
      <c r="U10" s="5"/>
      <c r="V10" s="5"/>
      <c r="W10" s="3"/>
      <c r="X10" s="3"/>
      <c r="Y10" s="3"/>
      <c r="Z10" s="3"/>
      <c r="AA10" s="3"/>
      <c r="AB10" s="5"/>
      <c r="AC10" s="3"/>
      <c r="AD10" s="3"/>
      <c r="AE10" s="3"/>
      <c r="AF10" s="3"/>
    </row>
    <row r="11" spans="1:32" ht="12.75" x14ac:dyDescent="0.35">
      <c r="A11" s="6" t="s">
        <v>6</v>
      </c>
      <c r="B11" s="6" t="s">
        <v>5</v>
      </c>
      <c r="C11" s="7" t="b">
        <v>1</v>
      </c>
      <c r="D11" s="7" t="b">
        <v>0</v>
      </c>
      <c r="E11" s="7" t="b">
        <v>0</v>
      </c>
      <c r="F11" s="7" t="b">
        <v>1</v>
      </c>
      <c r="G11" s="7" t="b">
        <v>1</v>
      </c>
      <c r="H11" s="7" t="b">
        <v>0</v>
      </c>
      <c r="I11" s="7" t="b">
        <v>0</v>
      </c>
      <c r="J11" s="7" t="b">
        <v>0</v>
      </c>
      <c r="K11" s="7" t="b">
        <v>0</v>
      </c>
      <c r="L11" s="7" t="b">
        <v>0</v>
      </c>
      <c r="M11" s="7" t="b">
        <v>1</v>
      </c>
      <c r="O11" s="8">
        <v>7</v>
      </c>
      <c r="Q11" s="2"/>
      <c r="R11" s="3"/>
      <c r="T11" s="3"/>
      <c r="U11" s="5"/>
      <c r="V11" s="5"/>
      <c r="W11" s="3"/>
      <c r="X11" s="3"/>
      <c r="Y11" s="3"/>
      <c r="Z11" s="3"/>
      <c r="AA11" s="3"/>
      <c r="AB11" s="5"/>
      <c r="AC11" s="3"/>
      <c r="AD11" s="3"/>
      <c r="AE11" s="3"/>
      <c r="AF11" s="3"/>
    </row>
    <row r="12" spans="1:32" ht="12.75" x14ac:dyDescent="0.35">
      <c r="A12" s="6" t="s">
        <v>6</v>
      </c>
      <c r="B12" s="6" t="s">
        <v>5</v>
      </c>
      <c r="C12" s="7" t="b">
        <v>0</v>
      </c>
      <c r="D12" s="7" t="b">
        <v>0</v>
      </c>
      <c r="E12" s="7" t="b">
        <v>0</v>
      </c>
      <c r="F12" s="7" t="b">
        <v>1</v>
      </c>
      <c r="G12" s="7" t="b">
        <v>1</v>
      </c>
      <c r="H12" s="7" t="b">
        <v>0</v>
      </c>
      <c r="I12" s="7" t="b">
        <v>1</v>
      </c>
      <c r="J12" s="7" t="b">
        <v>0</v>
      </c>
      <c r="K12" s="7" t="b">
        <v>0</v>
      </c>
      <c r="L12" s="7" t="b">
        <v>0</v>
      </c>
      <c r="M12" s="7" t="b">
        <v>1</v>
      </c>
      <c r="O12" s="8">
        <v>5</v>
      </c>
      <c r="R12" s="6"/>
      <c r="S12" s="6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F12" s="8"/>
    </row>
    <row r="13" spans="1:32" ht="12.75" x14ac:dyDescent="0.35">
      <c r="A13" s="6" t="s">
        <v>6</v>
      </c>
      <c r="B13" s="6" t="s">
        <v>5</v>
      </c>
      <c r="C13" s="7" t="b">
        <v>1</v>
      </c>
      <c r="D13" s="7" t="b">
        <v>0</v>
      </c>
      <c r="E13" s="7" t="b">
        <v>0</v>
      </c>
      <c r="F13" s="7" t="b">
        <v>0</v>
      </c>
      <c r="G13" s="7" t="b">
        <v>1</v>
      </c>
      <c r="H13" s="7" t="b">
        <v>1</v>
      </c>
      <c r="I13" s="7" t="b">
        <v>1</v>
      </c>
      <c r="J13" s="7" t="b">
        <v>0</v>
      </c>
      <c r="K13" s="7" t="b">
        <v>1</v>
      </c>
      <c r="L13" s="7" t="b">
        <v>0</v>
      </c>
      <c r="M13" s="7" t="b">
        <v>1</v>
      </c>
      <c r="O13" s="8">
        <v>4</v>
      </c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</row>
    <row r="14" spans="1:32" ht="12.75" x14ac:dyDescent="0.35">
      <c r="A14" s="6" t="s">
        <v>6</v>
      </c>
      <c r="B14" s="6" t="s">
        <v>5</v>
      </c>
      <c r="C14" s="7" t="b">
        <v>1</v>
      </c>
      <c r="D14" s="7" t="b">
        <v>0</v>
      </c>
      <c r="E14" s="7" t="b">
        <v>0</v>
      </c>
      <c r="F14" s="7" t="b">
        <v>1</v>
      </c>
      <c r="G14" s="7" t="b">
        <v>1</v>
      </c>
      <c r="H14" s="7" t="b">
        <v>1</v>
      </c>
      <c r="I14" s="7" t="b">
        <v>0</v>
      </c>
      <c r="J14" s="7" t="b">
        <v>1</v>
      </c>
      <c r="K14" s="7" t="b">
        <v>1</v>
      </c>
      <c r="L14" s="7" t="b">
        <v>0</v>
      </c>
      <c r="M14" s="7" t="b">
        <v>1</v>
      </c>
      <c r="O14" s="8">
        <v>6</v>
      </c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</row>
    <row r="15" spans="1:32" ht="12.75" x14ac:dyDescent="0.35">
      <c r="A15" s="6" t="s">
        <v>6</v>
      </c>
      <c r="B15" s="6" t="s">
        <v>5</v>
      </c>
      <c r="C15" s="7" t="b">
        <v>0</v>
      </c>
      <c r="D15" s="7" t="b">
        <v>0</v>
      </c>
      <c r="E15" s="7" t="b">
        <v>0</v>
      </c>
      <c r="F15" s="7" t="b">
        <v>1</v>
      </c>
      <c r="G15" s="7" t="b">
        <v>1</v>
      </c>
      <c r="H15" s="7" t="b">
        <v>1</v>
      </c>
      <c r="I15" s="7" t="b">
        <v>0</v>
      </c>
      <c r="J15" s="7" t="b">
        <v>1</v>
      </c>
      <c r="K15" s="7" t="b">
        <v>1</v>
      </c>
      <c r="L15" s="7" t="b">
        <v>0</v>
      </c>
      <c r="M15" s="7" t="b">
        <v>1</v>
      </c>
      <c r="O15" s="8">
        <v>1</v>
      </c>
    </row>
    <row r="16" spans="1:32" ht="12.75" x14ac:dyDescent="0.35">
      <c r="A16" s="6" t="s">
        <v>6</v>
      </c>
      <c r="B16" s="6" t="s">
        <v>5</v>
      </c>
      <c r="C16" s="7" t="b">
        <v>1</v>
      </c>
      <c r="D16" s="7" t="b">
        <v>0</v>
      </c>
      <c r="E16" s="7" t="b">
        <v>0</v>
      </c>
      <c r="F16" s="7" t="b">
        <v>1</v>
      </c>
      <c r="G16" s="7" t="b">
        <v>1</v>
      </c>
      <c r="H16" s="7" t="b">
        <v>1</v>
      </c>
      <c r="I16" s="7" t="b">
        <v>0</v>
      </c>
      <c r="J16" s="7" t="b">
        <v>1</v>
      </c>
      <c r="K16" s="7" t="b">
        <v>1</v>
      </c>
      <c r="L16" s="7" t="b">
        <v>0</v>
      </c>
      <c r="M16" s="7" t="b">
        <v>1</v>
      </c>
      <c r="O16" s="8">
        <v>10</v>
      </c>
    </row>
    <row r="17" spans="1:19" ht="12.75" x14ac:dyDescent="0.35">
      <c r="A17" s="6" t="s">
        <v>6</v>
      </c>
      <c r="B17" s="6" t="s">
        <v>5</v>
      </c>
      <c r="C17" s="7" t="b">
        <v>1</v>
      </c>
      <c r="D17" s="7" t="b">
        <v>0</v>
      </c>
      <c r="E17" s="7" t="b">
        <v>0</v>
      </c>
      <c r="F17" s="7" t="b">
        <v>1</v>
      </c>
      <c r="G17" s="7" t="b">
        <v>1</v>
      </c>
      <c r="H17" s="7" t="b">
        <v>1</v>
      </c>
      <c r="I17" s="7" t="b">
        <v>0</v>
      </c>
      <c r="J17" s="7" t="b">
        <v>1</v>
      </c>
      <c r="K17" s="7" t="b">
        <v>1</v>
      </c>
      <c r="L17" s="7" t="b">
        <v>0</v>
      </c>
      <c r="M17" s="7" t="b">
        <v>1</v>
      </c>
      <c r="O17" s="8">
        <v>5</v>
      </c>
    </row>
    <row r="18" spans="1:19" ht="12.75" x14ac:dyDescent="0.35">
      <c r="A18" s="6" t="s">
        <v>4</v>
      </c>
      <c r="B18" s="6" t="s">
        <v>5</v>
      </c>
      <c r="C18" s="7" t="b">
        <v>1</v>
      </c>
      <c r="D18" s="7" t="b">
        <v>0</v>
      </c>
      <c r="E18" s="7" t="b">
        <v>1</v>
      </c>
      <c r="F18" s="7" t="b">
        <v>1</v>
      </c>
      <c r="G18" s="7" t="b">
        <v>1</v>
      </c>
      <c r="H18" s="7" t="b">
        <v>1</v>
      </c>
      <c r="I18" s="7" t="b">
        <v>0</v>
      </c>
      <c r="J18" s="7" t="b">
        <v>0</v>
      </c>
      <c r="K18" s="7" t="b">
        <v>0</v>
      </c>
      <c r="L18" s="7" t="b">
        <v>0</v>
      </c>
      <c r="M18" s="7" t="b">
        <v>1</v>
      </c>
      <c r="O18" s="8">
        <v>7</v>
      </c>
    </row>
    <row r="19" spans="1:19" ht="12.75" x14ac:dyDescent="0.35">
      <c r="A19" s="6" t="s">
        <v>4</v>
      </c>
      <c r="B19" s="6" t="s">
        <v>5</v>
      </c>
      <c r="C19" s="7" t="b">
        <v>1</v>
      </c>
      <c r="D19" s="7" t="b">
        <v>0</v>
      </c>
      <c r="E19" s="7" t="b">
        <v>1</v>
      </c>
      <c r="F19" s="7" t="b">
        <v>1</v>
      </c>
      <c r="G19" s="7" t="b">
        <v>1</v>
      </c>
      <c r="H19" s="7" t="b">
        <v>1</v>
      </c>
      <c r="I19" s="7" t="b">
        <v>0</v>
      </c>
      <c r="J19" s="7" t="b">
        <v>0</v>
      </c>
      <c r="K19" s="7" t="b">
        <v>0</v>
      </c>
      <c r="L19" s="7" t="b">
        <v>0</v>
      </c>
      <c r="M19" s="7" t="b">
        <v>1</v>
      </c>
      <c r="O19" s="8">
        <v>7</v>
      </c>
      <c r="R19" s="11"/>
      <c r="S19" s="11"/>
    </row>
    <row r="20" spans="1:19" ht="12.75" x14ac:dyDescent="0.35">
      <c r="A20" s="6" t="s">
        <v>4</v>
      </c>
      <c r="B20" s="6" t="s">
        <v>5</v>
      </c>
      <c r="C20" s="7" t="b">
        <v>1</v>
      </c>
      <c r="D20" s="7" t="b">
        <v>0</v>
      </c>
      <c r="E20" s="7" t="b">
        <v>0</v>
      </c>
      <c r="F20" s="7" t="b">
        <v>1</v>
      </c>
      <c r="G20" s="7" t="b">
        <v>1</v>
      </c>
      <c r="H20" s="7" t="b">
        <v>1</v>
      </c>
      <c r="I20" s="7" t="b">
        <v>0</v>
      </c>
      <c r="J20" s="7" t="b">
        <v>0</v>
      </c>
      <c r="K20" s="7" t="b">
        <v>1</v>
      </c>
      <c r="L20" s="7" t="b">
        <v>0</v>
      </c>
      <c r="M20" s="7" t="b">
        <v>1</v>
      </c>
      <c r="O20" s="8">
        <v>6</v>
      </c>
      <c r="R20" s="11"/>
      <c r="S20" s="11"/>
    </row>
    <row r="21" spans="1:19" ht="12.75" x14ac:dyDescent="0.35">
      <c r="A21" s="6" t="s">
        <v>4</v>
      </c>
      <c r="B21" s="6" t="s">
        <v>5</v>
      </c>
      <c r="C21" s="7" t="b">
        <v>1</v>
      </c>
      <c r="D21" s="7" t="b">
        <v>0</v>
      </c>
      <c r="E21" s="7" t="b">
        <v>0</v>
      </c>
      <c r="F21" s="7" t="b">
        <v>1</v>
      </c>
      <c r="G21" s="7" t="b">
        <v>1</v>
      </c>
      <c r="H21" s="7" t="b">
        <v>0</v>
      </c>
      <c r="I21" s="7" t="b">
        <v>0</v>
      </c>
      <c r="J21" s="7" t="b">
        <v>1</v>
      </c>
      <c r="K21" s="7" t="b">
        <v>1</v>
      </c>
      <c r="L21" s="7" t="b">
        <v>0</v>
      </c>
      <c r="M21" s="7" t="b">
        <v>1</v>
      </c>
      <c r="O21" s="8">
        <v>7</v>
      </c>
      <c r="R21" s="11"/>
      <c r="S21" s="11"/>
    </row>
    <row r="22" spans="1:19" ht="12.75" x14ac:dyDescent="0.35">
      <c r="A22" s="6" t="s">
        <v>4</v>
      </c>
      <c r="B22" s="6" t="s">
        <v>5</v>
      </c>
      <c r="C22" s="7" t="b">
        <v>1</v>
      </c>
      <c r="D22" s="7" t="b">
        <v>0</v>
      </c>
      <c r="E22" s="7" t="b">
        <v>0</v>
      </c>
      <c r="F22" s="7" t="b">
        <v>1</v>
      </c>
      <c r="G22" s="7" t="b">
        <v>1</v>
      </c>
      <c r="H22" s="7" t="b">
        <v>1</v>
      </c>
      <c r="I22" s="7" t="b">
        <v>0</v>
      </c>
      <c r="J22" s="7" t="b">
        <v>1</v>
      </c>
      <c r="K22" s="7" t="b">
        <v>1</v>
      </c>
      <c r="L22" s="7" t="b">
        <v>0</v>
      </c>
      <c r="M22" s="7" t="b">
        <v>1</v>
      </c>
      <c r="O22" s="8">
        <v>7</v>
      </c>
    </row>
    <row r="23" spans="1:19" ht="12.75" x14ac:dyDescent="0.35">
      <c r="A23" s="6" t="s">
        <v>4</v>
      </c>
      <c r="B23" s="6" t="s">
        <v>5</v>
      </c>
      <c r="C23" s="7" t="b">
        <v>1</v>
      </c>
      <c r="D23" s="7" t="b">
        <v>0</v>
      </c>
      <c r="E23" s="7" t="b">
        <v>0</v>
      </c>
      <c r="F23" s="7" t="b">
        <v>1</v>
      </c>
      <c r="G23" s="7" t="b">
        <v>1</v>
      </c>
      <c r="H23" s="7" t="b">
        <v>1</v>
      </c>
      <c r="I23" s="7" t="b">
        <v>0</v>
      </c>
      <c r="J23" s="7" t="b">
        <v>1</v>
      </c>
      <c r="K23" s="7" t="b">
        <v>1</v>
      </c>
      <c r="L23" s="7" t="b">
        <v>0</v>
      </c>
      <c r="M23" s="7" t="b">
        <v>0</v>
      </c>
      <c r="O23" s="8">
        <v>4</v>
      </c>
    </row>
    <row r="24" spans="1:19" ht="12.75" x14ac:dyDescent="0.35">
      <c r="A24" s="6" t="s">
        <v>10</v>
      </c>
      <c r="B24" s="6" t="s">
        <v>5</v>
      </c>
      <c r="C24" s="7" t="b">
        <v>0</v>
      </c>
      <c r="D24" s="7" t="b">
        <v>0</v>
      </c>
      <c r="E24" s="7" t="b">
        <v>1</v>
      </c>
      <c r="F24" s="7" t="b">
        <v>1</v>
      </c>
      <c r="G24" s="7" t="b">
        <v>1</v>
      </c>
      <c r="H24" s="7" t="b">
        <v>1</v>
      </c>
      <c r="I24" s="7" t="b">
        <v>0</v>
      </c>
      <c r="J24" s="7" t="b">
        <v>1</v>
      </c>
      <c r="K24" s="7" t="b">
        <v>1</v>
      </c>
      <c r="L24" s="7" t="b">
        <v>0</v>
      </c>
      <c r="M24" s="7" t="b">
        <v>1</v>
      </c>
      <c r="O24" s="8">
        <v>8</v>
      </c>
    </row>
    <row r="25" spans="1:19" ht="12.75" x14ac:dyDescent="0.35">
      <c r="A25" s="6" t="s">
        <v>10</v>
      </c>
      <c r="B25" s="6" t="s">
        <v>5</v>
      </c>
      <c r="C25" s="7" t="b">
        <v>1</v>
      </c>
      <c r="D25" s="7" t="b">
        <v>0</v>
      </c>
      <c r="E25" s="7" t="b">
        <v>0</v>
      </c>
      <c r="F25" s="7" t="b">
        <v>1</v>
      </c>
      <c r="G25" s="7" t="b">
        <v>1</v>
      </c>
      <c r="H25" s="7" t="b">
        <v>1</v>
      </c>
      <c r="I25" s="7" t="b">
        <v>0</v>
      </c>
      <c r="J25" s="7" t="b">
        <v>0</v>
      </c>
      <c r="K25" s="7" t="b">
        <v>1</v>
      </c>
      <c r="L25" s="7" t="b">
        <v>0</v>
      </c>
      <c r="M25" s="7" t="b">
        <v>1</v>
      </c>
      <c r="O25" s="8">
        <v>8</v>
      </c>
    </row>
    <row r="26" spans="1:19" ht="12.75" x14ac:dyDescent="0.35">
      <c r="A26" s="6" t="s">
        <v>10</v>
      </c>
      <c r="B26" s="6" t="s">
        <v>5</v>
      </c>
      <c r="C26" s="7" t="b">
        <v>1</v>
      </c>
      <c r="D26" s="7" t="b">
        <v>0</v>
      </c>
      <c r="E26" s="7" t="b">
        <v>0</v>
      </c>
      <c r="F26" s="7" t="b">
        <v>1</v>
      </c>
      <c r="G26" s="7" t="b">
        <v>1</v>
      </c>
      <c r="H26" s="7" t="b">
        <v>1</v>
      </c>
      <c r="I26" s="7" t="b">
        <v>0</v>
      </c>
      <c r="J26" s="7" t="b">
        <v>1</v>
      </c>
      <c r="K26" s="7" t="b">
        <v>1</v>
      </c>
      <c r="L26" s="7" t="b">
        <v>0</v>
      </c>
      <c r="M26" s="7" t="b">
        <v>1</v>
      </c>
      <c r="O26" s="8">
        <v>7</v>
      </c>
    </row>
    <row r="27" spans="1:19" ht="12.75" x14ac:dyDescent="0.35">
      <c r="A27" s="6" t="s">
        <v>10</v>
      </c>
      <c r="B27" s="6" t="s">
        <v>5</v>
      </c>
      <c r="C27" s="7" t="b">
        <v>1</v>
      </c>
      <c r="D27" s="7" t="b">
        <v>0</v>
      </c>
      <c r="E27" s="7" t="b">
        <v>0</v>
      </c>
      <c r="F27" s="7" t="b">
        <v>1</v>
      </c>
      <c r="G27" s="7" t="b">
        <v>1</v>
      </c>
      <c r="H27" s="7" t="b">
        <v>1</v>
      </c>
      <c r="I27" s="7" t="b">
        <v>0</v>
      </c>
      <c r="J27" s="7" t="b">
        <v>1</v>
      </c>
      <c r="K27" s="7" t="b">
        <v>1</v>
      </c>
      <c r="L27" s="7" t="b">
        <v>0</v>
      </c>
      <c r="M27" s="7" t="b">
        <v>1</v>
      </c>
      <c r="O27" s="8">
        <v>2</v>
      </c>
    </row>
    <row r="28" spans="1:19" ht="12.75" x14ac:dyDescent="0.35">
      <c r="A28" s="6" t="s">
        <v>10</v>
      </c>
      <c r="B28" s="6" t="s">
        <v>5</v>
      </c>
      <c r="C28" s="7" t="b">
        <v>1</v>
      </c>
      <c r="D28" s="7" t="b">
        <v>0</v>
      </c>
      <c r="E28" s="7" t="b">
        <v>0</v>
      </c>
      <c r="F28" s="7" t="b">
        <v>1</v>
      </c>
      <c r="G28" s="7" t="b">
        <v>1</v>
      </c>
      <c r="H28" s="7" t="b">
        <v>1</v>
      </c>
      <c r="I28" s="7" t="b">
        <v>0</v>
      </c>
      <c r="J28" s="7" t="b">
        <v>0</v>
      </c>
      <c r="K28" s="7" t="b">
        <v>1</v>
      </c>
      <c r="L28" s="7" t="b">
        <v>0</v>
      </c>
      <c r="M28" s="7" t="b">
        <v>1</v>
      </c>
      <c r="O28" s="8">
        <v>5</v>
      </c>
    </row>
    <row r="29" spans="1:19" ht="12.75" x14ac:dyDescent="0.35">
      <c r="A29" s="6" t="s">
        <v>12</v>
      </c>
      <c r="B29" s="6" t="s">
        <v>5</v>
      </c>
      <c r="C29" s="7" t="b">
        <v>1</v>
      </c>
      <c r="D29" s="7" t="b">
        <v>0</v>
      </c>
      <c r="E29" s="7" t="b">
        <v>1</v>
      </c>
      <c r="F29" s="7" t="b">
        <v>1</v>
      </c>
      <c r="G29" s="7" t="b">
        <v>1</v>
      </c>
      <c r="H29" s="7" t="b">
        <v>0</v>
      </c>
      <c r="I29" s="7" t="b">
        <v>0</v>
      </c>
      <c r="J29" s="7" t="b">
        <v>0</v>
      </c>
      <c r="K29" s="7" t="b">
        <v>1</v>
      </c>
      <c r="L29" s="7" t="b">
        <v>0</v>
      </c>
      <c r="M29" s="7" t="b">
        <v>1</v>
      </c>
      <c r="O29" s="8">
        <v>7</v>
      </c>
    </row>
    <row r="30" spans="1:19" ht="12.75" x14ac:dyDescent="0.35">
      <c r="A30" s="6" t="s">
        <v>12</v>
      </c>
      <c r="B30" s="6" t="s">
        <v>5</v>
      </c>
      <c r="C30" s="7" t="b">
        <v>1</v>
      </c>
      <c r="D30" s="7" t="b">
        <v>0</v>
      </c>
      <c r="E30" s="7" t="b">
        <v>0</v>
      </c>
      <c r="F30" s="7" t="b">
        <v>0</v>
      </c>
      <c r="G30" s="7" t="b">
        <v>1</v>
      </c>
      <c r="H30" s="7" t="b">
        <v>0</v>
      </c>
      <c r="I30" s="7" t="b">
        <v>1</v>
      </c>
      <c r="J30" s="7" t="b">
        <v>1</v>
      </c>
      <c r="K30" s="7" t="b">
        <v>0</v>
      </c>
      <c r="L30" s="7" t="b">
        <v>1</v>
      </c>
      <c r="M30" s="7" t="b">
        <v>1</v>
      </c>
      <c r="O30" s="8">
        <v>5</v>
      </c>
    </row>
    <row r="31" spans="1:19" ht="12.75" x14ac:dyDescent="0.35">
      <c r="A31" s="6" t="s">
        <v>12</v>
      </c>
      <c r="B31" s="6" t="s">
        <v>5</v>
      </c>
      <c r="C31" s="7" t="b">
        <v>1</v>
      </c>
      <c r="D31" s="7" t="b">
        <v>0</v>
      </c>
      <c r="E31" s="7" t="b">
        <v>0</v>
      </c>
      <c r="F31" s="7" t="b">
        <v>1</v>
      </c>
      <c r="G31" s="7" t="b">
        <v>1</v>
      </c>
      <c r="H31" s="7" t="b">
        <v>1</v>
      </c>
      <c r="I31" s="7" t="b">
        <v>0</v>
      </c>
      <c r="J31" s="7" t="b">
        <v>0</v>
      </c>
      <c r="K31" s="7" t="b">
        <v>1</v>
      </c>
      <c r="L31" s="7" t="b">
        <v>0</v>
      </c>
      <c r="M31" s="7" t="b">
        <v>1</v>
      </c>
      <c r="O31" s="8">
        <v>6</v>
      </c>
    </row>
    <row r="32" spans="1:19" ht="12.75" x14ac:dyDescent="0.35">
      <c r="A32" s="6" t="s">
        <v>12</v>
      </c>
      <c r="B32" s="6" t="s">
        <v>5</v>
      </c>
      <c r="C32" s="7" t="b">
        <v>1</v>
      </c>
      <c r="D32" s="7" t="b">
        <v>0</v>
      </c>
      <c r="E32" s="7" t="b">
        <v>0</v>
      </c>
      <c r="F32" s="7" t="b">
        <v>1</v>
      </c>
      <c r="G32" s="7" t="b">
        <v>1</v>
      </c>
      <c r="H32" s="7" t="b">
        <v>1</v>
      </c>
      <c r="I32" s="7" t="b">
        <v>0</v>
      </c>
      <c r="J32" s="7" t="b">
        <v>0</v>
      </c>
      <c r="K32" s="7" t="b">
        <v>1</v>
      </c>
      <c r="L32" s="7" t="b">
        <v>0</v>
      </c>
      <c r="M32" s="7" t="b">
        <v>1</v>
      </c>
      <c r="O32" s="8">
        <v>5</v>
      </c>
    </row>
    <row r="33" spans="1:15" ht="12.75" x14ac:dyDescent="0.35">
      <c r="A33" s="6" t="s">
        <v>12</v>
      </c>
      <c r="B33" s="6" t="s">
        <v>5</v>
      </c>
      <c r="C33" s="7" t="b">
        <v>1</v>
      </c>
      <c r="D33" s="7" t="b">
        <v>1</v>
      </c>
      <c r="E33" s="7" t="b">
        <v>0</v>
      </c>
      <c r="F33" s="7" t="b">
        <v>1</v>
      </c>
      <c r="G33" s="7" t="b">
        <v>1</v>
      </c>
      <c r="H33" s="7" t="b">
        <v>1</v>
      </c>
      <c r="I33" s="7" t="b">
        <v>0</v>
      </c>
      <c r="J33" s="7" t="b">
        <v>1</v>
      </c>
      <c r="K33" s="7" t="b">
        <v>0</v>
      </c>
      <c r="L33" s="7" t="b">
        <v>0</v>
      </c>
      <c r="M33" s="7" t="b">
        <v>1</v>
      </c>
      <c r="O33" s="8">
        <v>8</v>
      </c>
    </row>
    <row r="34" spans="1:15" ht="12.75" x14ac:dyDescent="0.35">
      <c r="A34" s="6" t="s">
        <v>12</v>
      </c>
      <c r="B34" s="6" t="s">
        <v>5</v>
      </c>
      <c r="C34" s="7" t="b">
        <v>1</v>
      </c>
      <c r="D34" s="7" t="b">
        <v>0</v>
      </c>
      <c r="E34" s="7" t="b">
        <v>0</v>
      </c>
      <c r="F34" s="7" t="b">
        <v>1</v>
      </c>
      <c r="G34" s="7" t="b">
        <v>1</v>
      </c>
      <c r="H34" s="7" t="b">
        <v>1</v>
      </c>
      <c r="I34" s="7" t="b">
        <v>0</v>
      </c>
      <c r="J34" s="7" t="b">
        <v>1</v>
      </c>
      <c r="K34" s="7" t="b">
        <v>1</v>
      </c>
      <c r="L34" s="7" t="b">
        <v>0</v>
      </c>
      <c r="M34" s="7" t="b">
        <v>1</v>
      </c>
      <c r="O34" s="8">
        <v>5</v>
      </c>
    </row>
    <row r="35" spans="1:15" ht="12.75" x14ac:dyDescent="0.35">
      <c r="A35" s="6" t="s">
        <v>8</v>
      </c>
      <c r="B35" s="6" t="s">
        <v>5</v>
      </c>
      <c r="C35" s="7" t="b">
        <v>1</v>
      </c>
      <c r="D35" s="7" t="b">
        <v>1</v>
      </c>
      <c r="E35" s="7" t="b">
        <v>0</v>
      </c>
      <c r="F35" s="7" t="b">
        <v>1</v>
      </c>
      <c r="G35" s="7" t="b">
        <v>0</v>
      </c>
      <c r="H35" s="7" t="b">
        <v>0</v>
      </c>
      <c r="I35" s="7" t="b">
        <v>0</v>
      </c>
      <c r="J35" s="7" t="b">
        <v>0</v>
      </c>
      <c r="K35" s="7" t="b">
        <v>0</v>
      </c>
      <c r="L35" s="7" t="b">
        <v>0</v>
      </c>
      <c r="M35" s="7" t="b">
        <v>1</v>
      </c>
      <c r="O35" s="8">
        <v>4</v>
      </c>
    </row>
    <row r="36" spans="1:15" ht="12.75" x14ac:dyDescent="0.35">
      <c r="A36" s="6" t="s">
        <v>8</v>
      </c>
      <c r="B36" s="6" t="s">
        <v>5</v>
      </c>
      <c r="C36" s="7" t="b">
        <v>0</v>
      </c>
      <c r="D36" s="7" t="b">
        <v>0</v>
      </c>
      <c r="E36" s="7" t="b">
        <v>0</v>
      </c>
      <c r="F36" s="7" t="b">
        <v>1</v>
      </c>
      <c r="G36" s="7" t="b">
        <v>0</v>
      </c>
      <c r="H36" s="7" t="b">
        <v>1</v>
      </c>
      <c r="I36" s="7" t="b">
        <v>0</v>
      </c>
      <c r="J36" s="7" t="b">
        <v>1</v>
      </c>
      <c r="K36" s="7" t="b">
        <v>1</v>
      </c>
      <c r="L36" s="7" t="b">
        <v>0</v>
      </c>
      <c r="M36" s="7" t="b">
        <v>1</v>
      </c>
      <c r="O36" s="8">
        <v>9</v>
      </c>
    </row>
    <row r="37" spans="1:15" ht="12.75" x14ac:dyDescent="0.35">
      <c r="A37" s="6" t="s">
        <v>8</v>
      </c>
      <c r="B37" s="6" t="s">
        <v>5</v>
      </c>
      <c r="C37" s="7" t="b">
        <v>1</v>
      </c>
      <c r="D37" s="7" t="b">
        <v>0</v>
      </c>
      <c r="E37" s="7" t="b">
        <v>0</v>
      </c>
      <c r="F37" s="7" t="b">
        <v>1</v>
      </c>
      <c r="G37" s="7" t="b">
        <v>0</v>
      </c>
      <c r="H37" s="7" t="b">
        <v>1</v>
      </c>
      <c r="I37" s="7" t="b">
        <v>0</v>
      </c>
      <c r="J37" s="7" t="b">
        <v>0</v>
      </c>
      <c r="K37" s="7" t="b">
        <v>1</v>
      </c>
      <c r="L37" s="7" t="b">
        <v>0</v>
      </c>
      <c r="M37" s="7" t="b">
        <v>1</v>
      </c>
      <c r="O37" s="8">
        <v>5</v>
      </c>
    </row>
    <row r="38" spans="1:15" ht="12.75" x14ac:dyDescent="0.35">
      <c r="A38" s="6" t="s">
        <v>8</v>
      </c>
      <c r="B38" s="6" t="s">
        <v>5</v>
      </c>
      <c r="C38" s="7" t="b">
        <v>1</v>
      </c>
      <c r="D38" s="7" t="b">
        <v>0</v>
      </c>
      <c r="E38" s="7" t="b">
        <v>0</v>
      </c>
      <c r="F38" s="7" t="b">
        <v>1</v>
      </c>
      <c r="G38" s="7" t="b">
        <v>1</v>
      </c>
      <c r="H38" s="7" t="b">
        <v>1</v>
      </c>
      <c r="I38" s="7" t="b">
        <v>0</v>
      </c>
      <c r="J38" s="7" t="b">
        <v>1</v>
      </c>
      <c r="K38" s="7" t="b">
        <v>1</v>
      </c>
      <c r="L38" s="7" t="b">
        <v>0</v>
      </c>
      <c r="M38" s="7" t="b">
        <v>1</v>
      </c>
      <c r="O38" s="8">
        <v>7</v>
      </c>
    </row>
    <row r="39" spans="1:15" ht="12.75" x14ac:dyDescent="0.35">
      <c r="A39" s="6" t="s">
        <v>8</v>
      </c>
      <c r="B39" s="6" t="s">
        <v>5</v>
      </c>
      <c r="C39" s="7" t="b">
        <v>1</v>
      </c>
      <c r="D39" s="7" t="b">
        <v>1</v>
      </c>
      <c r="E39" s="7" t="b">
        <v>0</v>
      </c>
      <c r="F39" s="7" t="b">
        <v>1</v>
      </c>
      <c r="G39" s="7" t="b">
        <v>1</v>
      </c>
      <c r="H39" s="7" t="b">
        <v>1</v>
      </c>
      <c r="I39" s="7" t="b">
        <v>0</v>
      </c>
      <c r="J39" s="7" t="b">
        <v>0</v>
      </c>
      <c r="K39" s="7" t="b">
        <v>1</v>
      </c>
      <c r="L39" s="7" t="b">
        <v>0</v>
      </c>
      <c r="M39" s="7" t="b">
        <v>0</v>
      </c>
      <c r="O39" s="8">
        <v>7</v>
      </c>
    </row>
    <row r="40" spans="1:15" ht="12.75" x14ac:dyDescent="0.35">
      <c r="A40" s="6" t="s">
        <v>8</v>
      </c>
      <c r="B40" s="6" t="s">
        <v>5</v>
      </c>
      <c r="C40" s="7" t="b">
        <v>1</v>
      </c>
      <c r="D40" s="7" t="b">
        <v>0</v>
      </c>
      <c r="E40" s="7" t="b">
        <v>0</v>
      </c>
      <c r="F40" s="7" t="b">
        <v>1</v>
      </c>
      <c r="G40" s="7" t="b">
        <v>1</v>
      </c>
      <c r="H40" s="7" t="b">
        <v>1</v>
      </c>
      <c r="I40" s="7" t="b">
        <v>0</v>
      </c>
      <c r="J40" s="7" t="b">
        <v>0</v>
      </c>
      <c r="K40" s="7" t="b">
        <v>1</v>
      </c>
      <c r="L40" s="7" t="b">
        <v>0</v>
      </c>
      <c r="M40" s="7" t="b">
        <v>1</v>
      </c>
      <c r="O40" s="8">
        <v>5</v>
      </c>
    </row>
    <row r="41" spans="1:15" ht="12.75" x14ac:dyDescent="0.35">
      <c r="A41" s="6" t="s">
        <v>9</v>
      </c>
      <c r="B41" s="6" t="s">
        <v>5</v>
      </c>
      <c r="C41" s="7" t="b">
        <v>1</v>
      </c>
      <c r="D41" s="7" t="b">
        <v>0</v>
      </c>
      <c r="E41" s="7" t="b">
        <v>0</v>
      </c>
      <c r="F41" s="7" t="b">
        <v>1</v>
      </c>
      <c r="G41" s="7" t="b">
        <v>1</v>
      </c>
      <c r="H41" s="7" t="b">
        <v>1</v>
      </c>
      <c r="I41" s="7" t="b">
        <v>0</v>
      </c>
      <c r="J41" s="7" t="b">
        <v>0</v>
      </c>
      <c r="K41" s="7" t="b">
        <v>1</v>
      </c>
      <c r="L41" s="7" t="b">
        <v>0</v>
      </c>
      <c r="M41" s="7" t="b">
        <v>0</v>
      </c>
      <c r="O41" s="8">
        <v>6</v>
      </c>
    </row>
    <row r="42" spans="1:15" ht="12.75" x14ac:dyDescent="0.35">
      <c r="A42" s="6"/>
      <c r="B42" s="6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O42" s="8"/>
    </row>
    <row r="43" spans="1:15" ht="12.75" x14ac:dyDescent="0.35">
      <c r="A43" s="6"/>
      <c r="B43" s="6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O43" s="8"/>
    </row>
    <row r="44" spans="1:15" ht="12.75" x14ac:dyDescent="0.35">
      <c r="A44" s="6"/>
      <c r="B44" s="6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O44" s="8"/>
    </row>
    <row r="45" spans="1:15" ht="12.75" x14ac:dyDescent="0.35">
      <c r="A45" s="6"/>
      <c r="B45" s="6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O45" s="8"/>
    </row>
    <row r="46" spans="1:15" ht="12.75" x14ac:dyDescent="0.35">
      <c r="A46" s="6"/>
      <c r="B46" s="6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O46" s="8"/>
    </row>
    <row r="47" spans="1:15" ht="12.75" x14ac:dyDescent="0.35">
      <c r="A47" s="6"/>
      <c r="B47" s="6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O47" s="8"/>
    </row>
    <row r="48" spans="1:15" ht="12.75" x14ac:dyDescent="0.35">
      <c r="A48" s="6"/>
      <c r="B48" s="6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O48" s="8"/>
    </row>
    <row r="49" spans="1:15" ht="12.75" x14ac:dyDescent="0.35">
      <c r="A49" s="6"/>
      <c r="B49" s="6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O49" s="8"/>
    </row>
    <row r="50" spans="1:15" ht="12.75" x14ac:dyDescent="0.35">
      <c r="A50" s="6"/>
      <c r="B50" s="6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O50" s="8"/>
    </row>
    <row r="51" spans="1:15" ht="12.75" x14ac:dyDescent="0.35">
      <c r="A51" s="6"/>
      <c r="B51" s="6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O51" s="8"/>
    </row>
    <row r="52" spans="1:15" ht="12.75" x14ac:dyDescent="0.35">
      <c r="A52" s="6"/>
      <c r="B52" s="6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O52" s="8"/>
    </row>
    <row r="53" spans="1:15" ht="12.75" x14ac:dyDescent="0.35">
      <c r="A53" s="6"/>
      <c r="B53" s="6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O53" s="8"/>
    </row>
    <row r="54" spans="1:15" ht="12.75" x14ac:dyDescent="0.35">
      <c r="A54" s="6"/>
      <c r="B54" s="6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O54" s="8"/>
    </row>
    <row r="55" spans="1:15" ht="12.75" x14ac:dyDescent="0.35">
      <c r="A55" s="6"/>
      <c r="B55" s="6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O55" s="8"/>
    </row>
    <row r="56" spans="1:15" ht="12.75" x14ac:dyDescent="0.35">
      <c r="A56" s="6"/>
      <c r="B56" s="6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O56" s="8"/>
    </row>
    <row r="57" spans="1:15" ht="12.75" x14ac:dyDescent="0.35">
      <c r="A57" s="6"/>
      <c r="B57" s="6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O57" s="8"/>
    </row>
    <row r="58" spans="1:15" ht="12.75" x14ac:dyDescent="0.35">
      <c r="A58" s="6"/>
      <c r="B58" s="6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O58" s="8"/>
    </row>
    <row r="59" spans="1:15" ht="12.75" x14ac:dyDescent="0.35">
      <c r="A59" s="6"/>
      <c r="B59" s="6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O59" s="8"/>
    </row>
    <row r="60" spans="1:15" ht="12.75" x14ac:dyDescent="0.35">
      <c r="A60" s="6"/>
      <c r="B60" s="6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O60" s="8"/>
    </row>
    <row r="61" spans="1:15" ht="12.75" x14ac:dyDescent="0.35">
      <c r="A61" s="6"/>
      <c r="B61" s="6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O61" s="8"/>
    </row>
    <row r="62" spans="1:15" ht="12.75" x14ac:dyDescent="0.35">
      <c r="A62" s="6"/>
      <c r="B62" s="6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O62" s="8"/>
    </row>
    <row r="63" spans="1:15" ht="12.75" x14ac:dyDescent="0.35">
      <c r="A63" s="6"/>
      <c r="B63" s="6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O63" s="8"/>
    </row>
    <row r="64" spans="1:15" ht="12.75" x14ac:dyDescent="0.35">
      <c r="A64" s="6"/>
      <c r="B64" s="6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O64" s="8"/>
    </row>
    <row r="65" spans="1:15" ht="12.75" x14ac:dyDescent="0.35">
      <c r="A65" s="6"/>
      <c r="B65" s="6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O65" s="8"/>
    </row>
    <row r="66" spans="1:15" ht="12.75" x14ac:dyDescent="0.35">
      <c r="A66" s="6"/>
      <c r="B66" s="6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O66" s="8"/>
    </row>
    <row r="67" spans="1:15" ht="12.75" x14ac:dyDescent="0.35">
      <c r="A67" s="6"/>
      <c r="B67" s="6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O67" s="8"/>
    </row>
    <row r="68" spans="1:15" ht="12.75" x14ac:dyDescent="0.35">
      <c r="A68" s="6"/>
      <c r="B68" s="6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O68" s="8"/>
    </row>
    <row r="69" spans="1:15" ht="12.75" x14ac:dyDescent="0.35">
      <c r="A69" s="6"/>
      <c r="B69" s="6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O69" s="8"/>
    </row>
    <row r="70" spans="1:15" ht="12.75" x14ac:dyDescent="0.35">
      <c r="A70" s="6"/>
      <c r="B70" s="6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O70" s="8"/>
    </row>
    <row r="71" spans="1:15" ht="12.75" x14ac:dyDescent="0.35">
      <c r="A71" s="6"/>
      <c r="B71" s="6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O71" s="8"/>
    </row>
    <row r="72" spans="1:15" ht="12.75" x14ac:dyDescent="0.35">
      <c r="A72" s="6"/>
      <c r="B72" s="6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O72" s="8"/>
    </row>
    <row r="73" spans="1:15" ht="12.75" x14ac:dyDescent="0.35">
      <c r="A73" s="6"/>
      <c r="B73" s="6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O73" s="8"/>
    </row>
    <row r="74" spans="1:15" ht="12.75" x14ac:dyDescent="0.35">
      <c r="A74" s="6"/>
      <c r="B74" s="6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O74" s="8"/>
    </row>
    <row r="75" spans="1:15" ht="12.75" x14ac:dyDescent="0.35">
      <c r="A75" s="6"/>
      <c r="B75" s="6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O75" s="8"/>
    </row>
    <row r="76" spans="1:15" ht="12.75" x14ac:dyDescent="0.35">
      <c r="A76" s="6"/>
      <c r="B76" s="6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O76" s="8"/>
    </row>
    <row r="77" spans="1:15" ht="12.75" x14ac:dyDescent="0.35">
      <c r="A77" s="6"/>
      <c r="B77" s="6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O77" s="8"/>
    </row>
    <row r="78" spans="1:15" ht="12.75" x14ac:dyDescent="0.35">
      <c r="A78" s="6"/>
      <c r="B78" s="6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O78" s="8"/>
    </row>
    <row r="79" spans="1:15" ht="12.75" x14ac:dyDescent="0.35">
      <c r="A79" s="6"/>
      <c r="B79" s="6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O79" s="8"/>
    </row>
    <row r="80" spans="1:15" ht="12.75" x14ac:dyDescent="0.35">
      <c r="A80" s="6"/>
      <c r="B80" s="6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O80" s="8"/>
    </row>
    <row r="81" spans="1:16" ht="12.75" x14ac:dyDescent="0.35">
      <c r="A81" s="6"/>
      <c r="B81" s="6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O81" s="8"/>
    </row>
    <row r="82" spans="1:16" ht="13.15" x14ac:dyDescent="0.4">
      <c r="A82" s="12" t="s">
        <v>19</v>
      </c>
      <c r="B82" s="14">
        <f>COUNTA(A2:A81)</f>
        <v>40</v>
      </c>
      <c r="C82" s="3"/>
      <c r="D82" s="5"/>
      <c r="E82" s="3"/>
      <c r="F82" s="3"/>
      <c r="G82" s="3"/>
      <c r="H82" s="3"/>
      <c r="I82" s="3"/>
      <c r="J82" s="3"/>
      <c r="K82" s="3"/>
      <c r="L82" s="3"/>
      <c r="M82" s="3"/>
      <c r="N82" s="16" t="s">
        <v>31</v>
      </c>
      <c r="O82" s="3"/>
    </row>
    <row r="83" spans="1:16" ht="15.75" customHeight="1" x14ac:dyDescent="0.4">
      <c r="A83" s="12" t="s">
        <v>15</v>
      </c>
      <c r="B83" s="14"/>
      <c r="C83" s="24">
        <f>COUNTIF(C2:C81,TRUE)/COUNTA(C2:C81)</f>
        <v>0.9</v>
      </c>
      <c r="D83" s="24">
        <f>COUNTIF(D2:D81,FALSE)/COUNTA(D2:D81)</f>
        <v>0.875</v>
      </c>
      <c r="E83" s="24">
        <f>COUNTIF(E2:E81,FALSE)/COUNTA(E2:E81)</f>
        <v>0.9</v>
      </c>
      <c r="F83" s="24">
        <f>COUNTIF(F2:F81,TRUE)/COUNTA(F2:F81)</f>
        <v>0.95</v>
      </c>
      <c r="G83" s="24">
        <f>COUNTIF(G2:G81,TRUE)/COUNTA(G2:G81)</f>
        <v>0.9</v>
      </c>
      <c r="H83" s="24">
        <f>COUNTIF(H2:H81,TRUE)/COUNTA(H2:H81)</f>
        <v>0.72499999999999998</v>
      </c>
      <c r="I83" s="24">
        <f>COUNTIF(I2:I81,FALSE)/COUNTA(I2:I81)</f>
        <v>0.85</v>
      </c>
      <c r="J83" s="24">
        <f>COUNTIF(J2:J81,TRUE)/COUNTA(J2:J81)</f>
        <v>0.4</v>
      </c>
      <c r="K83" s="24">
        <f>COUNTIF(K2:K81,TRUE)/COUNTA(K2:K81)</f>
        <v>0.77500000000000002</v>
      </c>
      <c r="L83" s="24">
        <f>COUNTIF(L2:L81,FALSE)/COUNTA(L2:L81)</f>
        <v>0.97499999999999998</v>
      </c>
      <c r="M83" s="24">
        <f>COUNTIF(M2:M81,TRUE)/COUNTA(M2:M81)</f>
        <v>0.92500000000000004</v>
      </c>
      <c r="N83" s="25">
        <f>SUM(C83:M83)</f>
        <v>9.1750000000000007</v>
      </c>
      <c r="O83" s="24">
        <f>AVERAGE(O2:O81)</f>
        <v>5.9</v>
      </c>
      <c r="P83" s="15" t="s">
        <v>15</v>
      </c>
    </row>
    <row r="84" spans="1:16" ht="15.75" customHeight="1" x14ac:dyDescent="0.4">
      <c r="A84" s="13" t="s">
        <v>14</v>
      </c>
      <c r="B84" s="14"/>
      <c r="C84" s="24">
        <f>VARA(C2:C81)</f>
        <v>9.2307692307692341E-2</v>
      </c>
      <c r="D84" s="24">
        <f>VARA(D2:D81)</f>
        <v>0.11217948717948718</v>
      </c>
      <c r="E84" s="24">
        <f>VARA(E2:E81)</f>
        <v>9.2307692307692313E-2</v>
      </c>
      <c r="F84" s="24">
        <f>VARA(F2:F81)</f>
        <v>4.8717948717948684E-2</v>
      </c>
      <c r="G84" s="24">
        <f>VARA(G2:G81)</f>
        <v>9.2307692307692341E-2</v>
      </c>
      <c r="H84" s="24">
        <f>VARA(H2:H81)</f>
        <v>0.20448717948717951</v>
      </c>
      <c r="I84" s="24">
        <f>VARA(I2:I81)</f>
        <v>0.13076923076923075</v>
      </c>
      <c r="J84" s="24">
        <f>VARA(J2:J81)</f>
        <v>0.24615384615384614</v>
      </c>
      <c r="K84" s="24">
        <f>VARA(K2:K81)</f>
        <v>0.17884615384615388</v>
      </c>
      <c r="L84" s="24">
        <f>VARA(L2:L81)</f>
        <v>2.4999999999999998E-2</v>
      </c>
      <c r="M84" s="24">
        <f>VARA(M2:M81)</f>
        <v>7.1153846153846123E-2</v>
      </c>
      <c r="N84" s="25">
        <f>SUM(C84:M84)</f>
        <v>1.2942307692307691</v>
      </c>
      <c r="O84" s="24">
        <f>_xlfn.VAR.S(O2:O81)</f>
        <v>3.1692307692307669</v>
      </c>
      <c r="P84" s="15" t="s">
        <v>14</v>
      </c>
    </row>
    <row r="85" spans="1:16" ht="15.75" customHeight="1" x14ac:dyDescent="0.4">
      <c r="A85" s="12" t="s">
        <v>13</v>
      </c>
      <c r="B85" s="14"/>
      <c r="C85" s="24">
        <f>STDEVA(C2:C81)</f>
        <v>0.30382181012510001</v>
      </c>
      <c r="D85" s="24">
        <f>STDEVA(D2:D75)</f>
        <v>0.33493206352854182</v>
      </c>
      <c r="E85" s="24">
        <f>STDEVA(E2:E75)</f>
        <v>0.30382181012510001</v>
      </c>
      <c r="F85" s="24">
        <f>STDEVA(F2:F75)</f>
        <v>0.22072142786315216</v>
      </c>
      <c r="G85" s="24">
        <f>STDEVA(G2:G75)</f>
        <v>0.30382181012510001</v>
      </c>
      <c r="H85" s="24">
        <f>STDEVA(H2:H75)</f>
        <v>0.45220258677630265</v>
      </c>
      <c r="I85" s="24">
        <f>STDEVA(I2:I75)</f>
        <v>0.36162028533978946</v>
      </c>
      <c r="J85" s="24">
        <f>STDEVA(J2:J75)</f>
        <v>0.49613893835683381</v>
      </c>
      <c r="K85" s="24">
        <f>STDEVA(K2:K75)</f>
        <v>0.42290206176626033</v>
      </c>
      <c r="L85" s="24">
        <f>STDEVA(L2:L75)</f>
        <v>0.15811388300841897</v>
      </c>
      <c r="M85" s="24">
        <f>STDEVA(M2:M75)</f>
        <v>0.26674678283691844</v>
      </c>
      <c r="N85" s="25">
        <f>SQRT(N84)</f>
        <v>1.1376426368727435</v>
      </c>
      <c r="O85" s="24">
        <f>_xlfn.STDEV.S(O2:O81)</f>
        <v>1.7802333468483189</v>
      </c>
      <c r="P85" s="15" t="s">
        <v>13</v>
      </c>
    </row>
    <row r="86" spans="1:16" ht="15.75" customHeight="1" x14ac:dyDescent="0.4">
      <c r="A86" s="12" t="s">
        <v>16</v>
      </c>
      <c r="B86" s="14"/>
      <c r="C86" s="24">
        <f>_xlfn.CONFIDENCE.NORM(0.05,C85,$B82)</f>
        <v>9.4153624310658338E-2</v>
      </c>
      <c r="D86" s="24">
        <f>_xlfn.CONFIDENCE.NORM(0.05,D85,$B82)</f>
        <v>0.103794614567253</v>
      </c>
      <c r="E86" s="24">
        <f>_xlfn.CONFIDENCE.NORM(0.05,E85,$B82)</f>
        <v>9.4153624310658338E-2</v>
      </c>
      <c r="F86" s="24">
        <f>_xlfn.CONFIDENCE.NORM(0.05,F85,$B82)</f>
        <v>6.8401022256375649E-2</v>
      </c>
      <c r="G86" s="24">
        <f>_xlfn.CONFIDENCE.NORM(0.05,G85,$B82)</f>
        <v>9.4153624310658338E-2</v>
      </c>
      <c r="H86" s="24">
        <f>_xlfn.CONFIDENCE.NORM(0.05,H85,$B82)</f>
        <v>0.14013645843961237</v>
      </c>
      <c r="I86" s="24">
        <f>_xlfn.CONFIDENCE.NORM(0.05,I85,$B82)</f>
        <v>0.11206522821707976</v>
      </c>
      <c r="J86" s="24">
        <f>_xlfn.CONFIDENCE.NORM(0.05,J85,$B82)</f>
        <v>0.15375222466321231</v>
      </c>
      <c r="K86" s="24">
        <f>_xlfn.CONFIDENCE.NORM(0.05,K85,$B82)</f>
        <v>0.13105629851704248</v>
      </c>
      <c r="L86" s="24">
        <f>_xlfn.CONFIDENCE.NORM(0.05,L85,$B82)</f>
        <v>4.8999099613501337E-2</v>
      </c>
      <c r="M86" s="24">
        <f>_xlfn.CONFIDENCE.NORM(0.05,M85,$B82)</f>
        <v>8.2664165442772844E-2</v>
      </c>
      <c r="N86" s="25">
        <f>_xlfn.CONFIDENCE.T(0.05,N85,$B82)</f>
        <v>0.36383576635813974</v>
      </c>
      <c r="O86" s="26">
        <f>_xlfn.CONFIDENCE.T(0.05,O85,$B82)</f>
        <v>0.56934624551991642</v>
      </c>
      <c r="P86" s="15" t="s">
        <v>16</v>
      </c>
    </row>
    <row r="87" spans="1:16" ht="15.75" customHeight="1" x14ac:dyDescent="0.4">
      <c r="A87" s="12" t="s">
        <v>17</v>
      </c>
      <c r="B87" s="14"/>
      <c r="C87" s="24">
        <f>C83-C86</f>
        <v>0.8058463756893417</v>
      </c>
      <c r="D87" s="24">
        <f>D83-D86</f>
        <v>0.77120538543274697</v>
      </c>
      <c r="E87" s="24">
        <f>E83-E86</f>
        <v>0.8058463756893417</v>
      </c>
      <c r="F87" s="24">
        <f>F83-F86</f>
        <v>0.88159897774362428</v>
      </c>
      <c r="G87" s="24">
        <f>G83-G86</f>
        <v>0.8058463756893417</v>
      </c>
      <c r="H87" s="24">
        <f>H83-H86</f>
        <v>0.58486354156038756</v>
      </c>
      <c r="I87" s="24">
        <f>I83-I86</f>
        <v>0.73793477178292022</v>
      </c>
      <c r="J87" s="24">
        <f>J83-J86</f>
        <v>0.24624777533678771</v>
      </c>
      <c r="K87" s="24">
        <f>K83-K86</f>
        <v>0.64394370148295754</v>
      </c>
      <c r="L87" s="24">
        <f>L83-L86</f>
        <v>0.92600090038649863</v>
      </c>
      <c r="M87" s="24">
        <f>M83-M86</f>
        <v>0.84233583455722716</v>
      </c>
      <c r="N87" s="25">
        <f>N83-N86</f>
        <v>8.8111642336418612</v>
      </c>
      <c r="O87" s="26">
        <f>O83-O86</f>
        <v>5.3306537544800836</v>
      </c>
      <c r="P87" s="15" t="s">
        <v>17</v>
      </c>
    </row>
    <row r="88" spans="1:16" ht="15.75" customHeight="1" x14ac:dyDescent="0.4">
      <c r="A88" s="12" t="s">
        <v>18</v>
      </c>
      <c r="B88" s="14"/>
      <c r="C88" s="24">
        <f>C83+C86</f>
        <v>0.99415362431065835</v>
      </c>
      <c r="D88" s="24">
        <f t="shared" ref="D88:M88" si="0">D83+D86</f>
        <v>0.97879461456725303</v>
      </c>
      <c r="E88" s="24">
        <f t="shared" si="0"/>
        <v>0.99415362431065835</v>
      </c>
      <c r="F88" s="24">
        <f t="shared" si="0"/>
        <v>1.0184010222563755</v>
      </c>
      <c r="G88" s="24">
        <f t="shared" si="0"/>
        <v>0.99415362431065835</v>
      </c>
      <c r="H88" s="24">
        <f t="shared" si="0"/>
        <v>0.8651364584396124</v>
      </c>
      <c r="I88" s="24">
        <f t="shared" si="0"/>
        <v>0.96206522821707974</v>
      </c>
      <c r="J88" s="24">
        <f t="shared" si="0"/>
        <v>0.55375222466321228</v>
      </c>
      <c r="K88" s="24">
        <f t="shared" si="0"/>
        <v>0.9060562985170425</v>
      </c>
      <c r="L88" s="24">
        <f t="shared" si="0"/>
        <v>1.0239990996135013</v>
      </c>
      <c r="M88" s="24">
        <f t="shared" si="0"/>
        <v>1.0076641654427729</v>
      </c>
      <c r="N88" s="25">
        <f>N83+N86</f>
        <v>9.5388357663581402</v>
      </c>
      <c r="O88" s="26">
        <f>O83+O86</f>
        <v>6.4693462455199171</v>
      </c>
      <c r="P88" s="15" t="s">
        <v>18</v>
      </c>
    </row>
    <row r="89" spans="1:16" ht="15.75" customHeight="1" x14ac:dyDescent="0.35">
      <c r="D89" s="5"/>
    </row>
    <row r="90" spans="1:16" ht="15.75" customHeight="1" x14ac:dyDescent="0.35">
      <c r="D90" s="5"/>
    </row>
    <row r="91" spans="1:16" ht="15.75" customHeight="1" x14ac:dyDescent="0.35">
      <c r="A91" s="22" t="s">
        <v>32</v>
      </c>
      <c r="B91" s="22"/>
      <c r="C91" s="22"/>
      <c r="D91" s="22"/>
    </row>
    <row r="92" spans="1:16" ht="15.75" customHeight="1" x14ac:dyDescent="0.35">
      <c r="A92" s="19" t="s">
        <v>35</v>
      </c>
      <c r="B92" s="19" t="s">
        <v>33</v>
      </c>
      <c r="C92" s="19" t="s">
        <v>34</v>
      </c>
      <c r="D92" s="5"/>
    </row>
    <row r="93" spans="1:16" ht="15.75" customHeight="1" x14ac:dyDescent="0.35">
      <c r="A93" s="18" t="s">
        <v>3</v>
      </c>
      <c r="B93">
        <f>COUNTIF($A$2:$A$81,"High School Student")</f>
        <v>0</v>
      </c>
      <c r="C93">
        <f>B93/$B$82</f>
        <v>0</v>
      </c>
      <c r="D93" s="4">
        <f>B93/$B$82</f>
        <v>0</v>
      </c>
    </row>
    <row r="94" spans="1:16" ht="15.75" customHeight="1" x14ac:dyDescent="0.35">
      <c r="A94" s="3" t="s">
        <v>6</v>
      </c>
      <c r="B94">
        <f>COUNTIF($A$2:$A$81,"Freshman (Undergraduate)")</f>
        <v>16</v>
      </c>
      <c r="C94">
        <f t="shared" ref="C94:C99" si="1">B94/$B$82</f>
        <v>0.4</v>
      </c>
      <c r="D94" s="20">
        <f>SUM(C94:C99)</f>
        <v>1</v>
      </c>
    </row>
    <row r="95" spans="1:16" ht="15.75" customHeight="1" x14ac:dyDescent="0.35">
      <c r="A95" s="3" t="s">
        <v>4</v>
      </c>
      <c r="B95">
        <f>COUNTIF($A$2:$A$81,"Sophomore (Undergraduate)")</f>
        <v>6</v>
      </c>
      <c r="C95">
        <f t="shared" si="1"/>
        <v>0.15</v>
      </c>
      <c r="D95" s="20"/>
    </row>
    <row r="96" spans="1:16" ht="15.75" customHeight="1" x14ac:dyDescent="0.35">
      <c r="A96" s="3" t="s">
        <v>10</v>
      </c>
      <c r="B96">
        <f>COUNTIF($A$2:$A$81,"Junior (Undergraduate)")</f>
        <v>5</v>
      </c>
      <c r="C96">
        <f t="shared" si="1"/>
        <v>0.125</v>
      </c>
      <c r="D96" s="20"/>
    </row>
    <row r="97" spans="1:4" ht="15.75" customHeight="1" x14ac:dyDescent="0.35">
      <c r="A97" s="3" t="s">
        <v>12</v>
      </c>
      <c r="B97">
        <f>COUNTIF($A$2:$A$81,"Senior (Undergraduate)")</f>
        <v>6</v>
      </c>
      <c r="C97">
        <f t="shared" si="1"/>
        <v>0.15</v>
      </c>
      <c r="D97" s="20"/>
    </row>
    <row r="98" spans="1:4" ht="15.75" customHeight="1" x14ac:dyDescent="0.35">
      <c r="A98" s="3" t="s">
        <v>8</v>
      </c>
      <c r="B98">
        <f>COUNTIF($A$2:$A$81,"Graduate Student")</f>
        <v>6</v>
      </c>
      <c r="C98">
        <f t="shared" si="1"/>
        <v>0.15</v>
      </c>
      <c r="D98" s="20"/>
    </row>
    <row r="99" spans="1:4" ht="15.75" customHeight="1" x14ac:dyDescent="0.35">
      <c r="A99" s="18" t="s">
        <v>9</v>
      </c>
      <c r="B99">
        <f>COUNTIF($A$2:$A$81,"Other")</f>
        <v>1</v>
      </c>
      <c r="C99">
        <f t="shared" si="1"/>
        <v>2.5000000000000001E-2</v>
      </c>
      <c r="D99" s="20"/>
    </row>
    <row r="100" spans="1:4" ht="15.75" customHeight="1" x14ac:dyDescent="0.35">
      <c r="D100" s="5"/>
    </row>
    <row r="101" spans="1:4" ht="15.75" customHeight="1" x14ac:dyDescent="0.35">
      <c r="A101" s="21" t="s">
        <v>36</v>
      </c>
      <c r="B101" s="19" t="s">
        <v>33</v>
      </c>
      <c r="C101" s="19" t="s">
        <v>34</v>
      </c>
      <c r="D101" s="5"/>
    </row>
    <row r="102" spans="1:4" ht="15.75" customHeight="1" x14ac:dyDescent="0.35">
      <c r="A102" s="18" t="s">
        <v>5</v>
      </c>
      <c r="B102">
        <f>COUNTIF(B2:B81,"Yes")</f>
        <v>40</v>
      </c>
      <c r="C102" s="23">
        <f>B102/COUNTA($B$13:$B$81)</f>
        <v>1.3793103448275863</v>
      </c>
      <c r="D102" s="5"/>
    </row>
    <row r="103" spans="1:4" ht="15.75" customHeight="1" x14ac:dyDescent="0.35">
      <c r="A103" s="18" t="s">
        <v>7</v>
      </c>
      <c r="B103">
        <f>COUNTIF(B2:B81,"No")</f>
        <v>0</v>
      </c>
      <c r="C103" s="23">
        <f t="shared" ref="C103:C104" si="2">B103/COUNTA($B$13:$B$81)</f>
        <v>0</v>
      </c>
      <c r="D103" s="5"/>
    </row>
    <row r="104" spans="1:4" ht="15.75" customHeight="1" x14ac:dyDescent="0.35">
      <c r="A104" s="18" t="s">
        <v>11</v>
      </c>
      <c r="B104">
        <f>COUNTIF(B2:B81,"Undecided")</f>
        <v>0</v>
      </c>
      <c r="C104" s="23">
        <f t="shared" si="2"/>
        <v>0</v>
      </c>
      <c r="D104" s="5"/>
    </row>
    <row r="105" spans="1:4" ht="15.75" customHeight="1" x14ac:dyDescent="0.35">
      <c r="C105" s="23">
        <f>SUM(C102:C104)</f>
        <v>1.3793103448275863</v>
      </c>
      <c r="D105" s="5"/>
    </row>
    <row r="106" spans="1:4" ht="15.75" customHeight="1" x14ac:dyDescent="0.35">
      <c r="D106" s="5"/>
    </row>
    <row r="107" spans="1:4" ht="15.75" customHeight="1" x14ac:dyDescent="0.35">
      <c r="D107" s="5"/>
    </row>
    <row r="108" spans="1:4" ht="15.75" customHeight="1" x14ac:dyDescent="0.35">
      <c r="D108" s="5"/>
    </row>
    <row r="109" spans="1:4" ht="15.75" customHeight="1" x14ac:dyDescent="0.35">
      <c r="D109" s="5"/>
    </row>
    <row r="110" spans="1:4" ht="15.75" customHeight="1" x14ac:dyDescent="0.35">
      <c r="D110" s="5"/>
    </row>
    <row r="111" spans="1:4" ht="15.75" customHeight="1" x14ac:dyDescent="0.35">
      <c r="C111" s="23"/>
      <c r="D111" s="5"/>
    </row>
    <row r="112" spans="1:4" ht="15.75" customHeight="1" x14ac:dyDescent="0.35">
      <c r="C112" s="23"/>
      <c r="D112" s="5"/>
    </row>
    <row r="113" spans="3:4" ht="15.75" customHeight="1" x14ac:dyDescent="0.35">
      <c r="C113" s="23"/>
      <c r="D113" s="5"/>
    </row>
    <row r="114" spans="3:4" ht="15.75" customHeight="1" x14ac:dyDescent="0.35">
      <c r="C114" s="23"/>
      <c r="D114" s="5"/>
    </row>
    <row r="115" spans="3:4" ht="15.75" customHeight="1" x14ac:dyDescent="0.35">
      <c r="C115" s="23"/>
      <c r="D115" s="5"/>
    </row>
    <row r="116" spans="3:4" ht="15.75" customHeight="1" x14ac:dyDescent="0.35">
      <c r="C116" s="23"/>
      <c r="D116" s="5"/>
    </row>
    <row r="117" spans="3:4" ht="15.75" customHeight="1" x14ac:dyDescent="0.35">
      <c r="C117" s="23"/>
      <c r="D117" s="5"/>
    </row>
    <row r="118" spans="3:4" ht="15.75" customHeight="1" x14ac:dyDescent="0.35">
      <c r="C118" s="23"/>
      <c r="D118" s="5"/>
    </row>
    <row r="119" spans="3:4" ht="15.75" customHeight="1" x14ac:dyDescent="0.35">
      <c r="C119" s="23"/>
      <c r="D119" s="5"/>
    </row>
    <row r="120" spans="3:4" ht="15.75" customHeight="1" x14ac:dyDescent="0.35">
      <c r="C120" s="23"/>
      <c r="D120" s="5"/>
    </row>
    <row r="121" spans="3:4" ht="15.75" customHeight="1" x14ac:dyDescent="0.35">
      <c r="C121" s="23"/>
      <c r="D121" s="5"/>
    </row>
    <row r="122" spans="3:4" ht="15.75" customHeight="1" x14ac:dyDescent="0.35">
      <c r="D122" s="5"/>
    </row>
    <row r="123" spans="3:4" ht="15.75" customHeight="1" x14ac:dyDescent="0.35">
      <c r="D123" s="5"/>
    </row>
    <row r="124" spans="3:4" ht="15.75" customHeight="1" x14ac:dyDescent="0.35">
      <c r="D124" s="5"/>
    </row>
    <row r="125" spans="3:4" ht="15.75" customHeight="1" x14ac:dyDescent="0.35">
      <c r="D125" s="5"/>
    </row>
    <row r="126" spans="3:4" ht="15.75" customHeight="1" x14ac:dyDescent="0.35">
      <c r="D126" s="5"/>
    </row>
    <row r="127" spans="3:4" ht="15.75" customHeight="1" x14ac:dyDescent="0.35">
      <c r="D127" s="5"/>
    </row>
    <row r="128" spans="3:4" ht="15.75" customHeight="1" x14ac:dyDescent="0.35">
      <c r="D128" s="5"/>
    </row>
    <row r="129" spans="4:4" ht="15.75" customHeight="1" x14ac:dyDescent="0.35">
      <c r="D129" s="5"/>
    </row>
    <row r="130" spans="4:4" ht="15.75" customHeight="1" x14ac:dyDescent="0.35">
      <c r="D130" s="5"/>
    </row>
    <row r="131" spans="4:4" ht="15.75" customHeight="1" x14ac:dyDescent="0.35">
      <c r="D131" s="5"/>
    </row>
    <row r="132" spans="4:4" ht="15.75" customHeight="1" x14ac:dyDescent="0.35">
      <c r="D132" s="5"/>
    </row>
    <row r="133" spans="4:4" ht="15.75" customHeight="1" x14ac:dyDescent="0.35">
      <c r="D133" s="5"/>
    </row>
    <row r="134" spans="4:4" ht="15.75" customHeight="1" x14ac:dyDescent="0.35">
      <c r="D134" s="5"/>
    </row>
    <row r="135" spans="4:4" ht="15.75" customHeight="1" x14ac:dyDescent="0.35">
      <c r="D135" s="5"/>
    </row>
    <row r="136" spans="4:4" ht="15.75" customHeight="1" x14ac:dyDescent="0.35">
      <c r="D136" s="5"/>
    </row>
    <row r="137" spans="4:4" ht="15.75" customHeight="1" x14ac:dyDescent="0.35">
      <c r="D137" s="5"/>
    </row>
    <row r="138" spans="4:4" ht="15.75" customHeight="1" x14ac:dyDescent="0.35">
      <c r="D138" s="5"/>
    </row>
    <row r="139" spans="4:4" ht="15.75" customHeight="1" x14ac:dyDescent="0.35">
      <c r="D139" s="5"/>
    </row>
    <row r="140" spans="4:4" ht="15.75" customHeight="1" x14ac:dyDescent="0.35">
      <c r="D140" s="5"/>
    </row>
    <row r="141" spans="4:4" ht="15.75" customHeight="1" x14ac:dyDescent="0.35">
      <c r="D141" s="5"/>
    </row>
    <row r="142" spans="4:4" ht="15.75" customHeight="1" x14ac:dyDescent="0.35">
      <c r="D142" s="5"/>
    </row>
    <row r="143" spans="4:4" ht="15.75" customHeight="1" x14ac:dyDescent="0.35">
      <c r="D143" s="5"/>
    </row>
    <row r="144" spans="4:4" ht="15.75" customHeight="1" x14ac:dyDescent="0.35">
      <c r="D144" s="5"/>
    </row>
    <row r="145" spans="4:4" ht="15.75" customHeight="1" x14ac:dyDescent="0.35">
      <c r="D145" s="5"/>
    </row>
    <row r="146" spans="4:4" ht="15.75" customHeight="1" x14ac:dyDescent="0.35">
      <c r="D146" s="5"/>
    </row>
    <row r="147" spans="4:4" ht="15.75" customHeight="1" x14ac:dyDescent="0.35">
      <c r="D147" s="5"/>
    </row>
    <row r="148" spans="4:4" ht="15.75" customHeight="1" x14ac:dyDescent="0.35">
      <c r="D148" s="5"/>
    </row>
    <row r="149" spans="4:4" ht="15.75" customHeight="1" x14ac:dyDescent="0.35">
      <c r="D149" s="5"/>
    </row>
    <row r="150" spans="4:4" ht="15.75" customHeight="1" x14ac:dyDescent="0.35">
      <c r="D150" s="5"/>
    </row>
    <row r="151" spans="4:4" ht="15.75" customHeight="1" x14ac:dyDescent="0.35">
      <c r="D151" s="5"/>
    </row>
    <row r="152" spans="4:4" ht="15.75" customHeight="1" x14ac:dyDescent="0.35">
      <c r="D152" s="5"/>
    </row>
    <row r="153" spans="4:4" ht="15.75" customHeight="1" x14ac:dyDescent="0.35">
      <c r="D153" s="5"/>
    </row>
    <row r="154" spans="4:4" ht="15.75" customHeight="1" x14ac:dyDescent="0.35">
      <c r="D154" s="5"/>
    </row>
    <row r="155" spans="4:4" ht="15.75" customHeight="1" x14ac:dyDescent="0.35">
      <c r="D155" s="5"/>
    </row>
    <row r="156" spans="4:4" ht="15.75" customHeight="1" x14ac:dyDescent="0.35">
      <c r="D156" s="5"/>
    </row>
    <row r="157" spans="4:4" ht="15.75" customHeight="1" x14ac:dyDescent="0.35">
      <c r="D157" s="5"/>
    </row>
    <row r="158" spans="4:4" ht="15.75" customHeight="1" x14ac:dyDescent="0.35">
      <c r="D158" s="5"/>
    </row>
    <row r="159" spans="4:4" ht="15.75" customHeight="1" x14ac:dyDescent="0.35">
      <c r="D159" s="5"/>
    </row>
    <row r="160" spans="4:4" ht="15.75" customHeight="1" x14ac:dyDescent="0.35">
      <c r="D160" s="5"/>
    </row>
    <row r="161" spans="4:4" ht="15.75" customHeight="1" x14ac:dyDescent="0.35">
      <c r="D161" s="5"/>
    </row>
    <row r="162" spans="4:4" ht="15.75" customHeight="1" x14ac:dyDescent="0.35">
      <c r="D162" s="9"/>
    </row>
  </sheetData>
  <sortState xmlns:xlrd2="http://schemas.microsoft.com/office/spreadsheetml/2017/richdata2" ref="A2:O81">
    <sortCondition ref="B2:B81" customList="Yes,No,Undecided"/>
  </sortState>
  <mergeCells count="3">
    <mergeCell ref="R19:S21"/>
    <mergeCell ref="A91:D91"/>
    <mergeCell ref="D94:D99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5A6A45-FDF7-4E7E-B3D0-6D87FC2F0D1E}">
  <sheetPr>
    <outlinePr summaryBelow="0" summaryRight="0"/>
  </sheetPr>
  <dimension ref="A1:AF162"/>
  <sheetViews>
    <sheetView topLeftCell="I1" zoomScaleNormal="100" workbookViewId="0">
      <pane ySplit="1" topLeftCell="A76" activePane="bottomLeft" state="frozen"/>
      <selection pane="bottomLeft" activeCell="H94" sqref="H94"/>
    </sheetView>
  </sheetViews>
  <sheetFormatPr defaultColWidth="14.3984375" defaultRowHeight="15.75" customHeight="1" x14ac:dyDescent="0.35"/>
  <cols>
    <col min="1" max="1" width="36" customWidth="1"/>
    <col min="2" max="2" width="12" customWidth="1"/>
    <col min="3" max="21" width="21.53125" customWidth="1"/>
  </cols>
  <sheetData>
    <row r="1" spans="1:32" ht="12.75" x14ac:dyDescent="0.35">
      <c r="A1" s="1" t="s">
        <v>0</v>
      </c>
      <c r="B1" s="1" t="s">
        <v>1</v>
      </c>
      <c r="C1" s="10" t="s">
        <v>20</v>
      </c>
      <c r="D1" s="10" t="s">
        <v>21</v>
      </c>
      <c r="E1" s="10" t="s">
        <v>22</v>
      </c>
      <c r="F1" s="10" t="s">
        <v>23</v>
      </c>
      <c r="G1" s="10" t="s">
        <v>24</v>
      </c>
      <c r="H1" s="10" t="s">
        <v>25</v>
      </c>
      <c r="I1" s="10" t="s">
        <v>26</v>
      </c>
      <c r="J1" s="10" t="s">
        <v>27</v>
      </c>
      <c r="K1" s="10" t="s">
        <v>28</v>
      </c>
      <c r="L1" s="10" t="s">
        <v>29</v>
      </c>
      <c r="M1" s="10" t="s">
        <v>30</v>
      </c>
      <c r="N1" s="10"/>
      <c r="O1" s="1" t="s">
        <v>2</v>
      </c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</row>
    <row r="2" spans="1:32" ht="12.75" x14ac:dyDescent="0.35">
      <c r="A2" s="6"/>
      <c r="B2" s="6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O2" s="8"/>
      <c r="Q2" s="2"/>
      <c r="R2" s="3"/>
      <c r="T2" s="3"/>
      <c r="U2" s="5"/>
      <c r="V2" s="5"/>
      <c r="W2" s="3"/>
      <c r="X2" s="3"/>
      <c r="Y2" s="3"/>
      <c r="Z2" s="3"/>
      <c r="AA2" s="3"/>
      <c r="AB2" s="5"/>
      <c r="AC2" s="3"/>
      <c r="AD2" s="3"/>
      <c r="AE2" s="3"/>
      <c r="AF2" s="3"/>
    </row>
    <row r="3" spans="1:32" ht="12.75" x14ac:dyDescent="0.35">
      <c r="A3" s="6"/>
      <c r="B3" s="6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O3" s="8"/>
      <c r="Q3" s="2"/>
      <c r="R3" s="3"/>
      <c r="T3" s="3"/>
      <c r="U3" s="5"/>
      <c r="V3" s="5"/>
      <c r="W3" s="3"/>
      <c r="X3" s="3"/>
      <c r="Y3" s="3"/>
      <c r="Z3" s="3"/>
      <c r="AA3" s="3"/>
      <c r="AB3" s="5"/>
      <c r="AC3" s="3"/>
      <c r="AD3" s="3"/>
      <c r="AE3" s="3"/>
      <c r="AF3" s="3"/>
    </row>
    <row r="4" spans="1:32" ht="12.75" x14ac:dyDescent="0.35">
      <c r="A4" s="6"/>
      <c r="B4" s="6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O4" s="8"/>
      <c r="Q4" s="2"/>
      <c r="R4" s="3"/>
      <c r="T4" s="3"/>
      <c r="U4" s="5"/>
      <c r="V4" s="5"/>
      <c r="W4" s="3"/>
      <c r="X4" s="3"/>
      <c r="Y4" s="3"/>
      <c r="Z4" s="3"/>
      <c r="AA4" s="3"/>
      <c r="AB4" s="5"/>
      <c r="AC4" s="3"/>
      <c r="AD4" s="3"/>
      <c r="AE4" s="3"/>
      <c r="AF4" s="3"/>
    </row>
    <row r="5" spans="1:32" ht="12.75" x14ac:dyDescent="0.35">
      <c r="A5" s="6"/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O5" s="8"/>
      <c r="Q5" s="2"/>
      <c r="R5" s="3"/>
      <c r="T5" s="3"/>
      <c r="U5" s="5"/>
      <c r="V5" s="5"/>
      <c r="W5" s="3"/>
      <c r="X5" s="3"/>
      <c r="Y5" s="3"/>
      <c r="Z5" s="3"/>
      <c r="AA5" s="3"/>
      <c r="AB5" s="5"/>
      <c r="AC5" s="3"/>
      <c r="AD5" s="3"/>
      <c r="AE5" s="3"/>
      <c r="AF5" s="3"/>
    </row>
    <row r="6" spans="1:32" ht="12.75" x14ac:dyDescent="0.35">
      <c r="A6" s="6"/>
      <c r="B6" s="6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O6" s="8"/>
      <c r="Q6" s="2"/>
      <c r="R6" s="3"/>
      <c r="S6" s="3"/>
      <c r="T6" s="3"/>
      <c r="U6" s="5"/>
      <c r="V6" s="5"/>
      <c r="W6" s="3"/>
      <c r="X6" s="3"/>
      <c r="Y6" s="3"/>
      <c r="Z6" s="3"/>
      <c r="AA6" s="3"/>
      <c r="AB6" s="5"/>
      <c r="AC6" s="3"/>
      <c r="AD6" s="3"/>
      <c r="AE6" s="3"/>
      <c r="AF6" s="3"/>
    </row>
    <row r="7" spans="1:32" ht="12.75" x14ac:dyDescent="0.35">
      <c r="A7" s="6"/>
      <c r="B7" s="6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O7" s="8"/>
      <c r="Q7" s="2"/>
      <c r="R7" s="3"/>
      <c r="T7" s="3"/>
      <c r="U7" s="5"/>
      <c r="V7" s="5"/>
      <c r="W7" s="3"/>
      <c r="X7" s="3"/>
      <c r="Y7" s="3"/>
      <c r="Z7" s="3"/>
      <c r="AA7" s="3"/>
      <c r="AB7" s="5"/>
      <c r="AC7" s="3"/>
      <c r="AD7" s="3"/>
      <c r="AE7" s="3"/>
      <c r="AF7" s="3"/>
    </row>
    <row r="8" spans="1:32" ht="12.75" x14ac:dyDescent="0.35">
      <c r="A8" s="6"/>
      <c r="B8" s="6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O8" s="8"/>
      <c r="Q8" s="2"/>
      <c r="R8" s="3"/>
      <c r="T8" s="3"/>
      <c r="U8" s="5"/>
      <c r="V8" s="5"/>
      <c r="W8" s="3"/>
      <c r="X8" s="3"/>
      <c r="Y8" s="3"/>
      <c r="Z8" s="3"/>
      <c r="AA8" s="3"/>
      <c r="AB8" s="5"/>
      <c r="AC8" s="3"/>
      <c r="AD8" s="3"/>
      <c r="AE8" s="3"/>
      <c r="AF8" s="3"/>
    </row>
    <row r="9" spans="1:32" ht="12.75" x14ac:dyDescent="0.35">
      <c r="A9" s="6"/>
      <c r="B9" s="6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O9" s="8"/>
      <c r="Q9" s="2"/>
      <c r="R9" s="3"/>
      <c r="T9" s="3"/>
      <c r="U9" s="5"/>
      <c r="V9" s="5"/>
      <c r="W9" s="3"/>
      <c r="X9" s="3"/>
      <c r="Y9" s="3"/>
      <c r="Z9" s="3"/>
      <c r="AA9" s="3"/>
      <c r="AB9" s="5"/>
      <c r="AC9" s="3"/>
      <c r="AD9" s="3"/>
      <c r="AE9" s="3"/>
      <c r="AF9" s="3"/>
    </row>
    <row r="10" spans="1:32" ht="12.75" x14ac:dyDescent="0.35">
      <c r="A10" s="6"/>
      <c r="B10" s="6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O10" s="8"/>
      <c r="Q10" s="2"/>
      <c r="R10" s="3"/>
      <c r="T10" s="3"/>
      <c r="U10" s="5"/>
      <c r="V10" s="5"/>
      <c r="W10" s="3"/>
      <c r="X10" s="3"/>
      <c r="Y10" s="3"/>
      <c r="Z10" s="3"/>
      <c r="AA10" s="3"/>
      <c r="AB10" s="5"/>
      <c r="AC10" s="3"/>
      <c r="AD10" s="3"/>
      <c r="AE10" s="3"/>
      <c r="AF10" s="3"/>
    </row>
    <row r="11" spans="1:32" ht="12.75" x14ac:dyDescent="0.35">
      <c r="A11" s="6"/>
      <c r="B11" s="6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O11" s="8"/>
      <c r="Q11" s="2"/>
      <c r="R11" s="3"/>
      <c r="T11" s="3"/>
      <c r="U11" s="5"/>
      <c r="V11" s="5"/>
      <c r="W11" s="3"/>
      <c r="X11" s="3"/>
      <c r="Y11" s="3"/>
      <c r="Z11" s="3"/>
      <c r="AA11" s="3"/>
      <c r="AB11" s="5"/>
      <c r="AC11" s="3"/>
      <c r="AD11" s="3"/>
      <c r="AE11" s="3"/>
      <c r="AF11" s="3"/>
    </row>
    <row r="12" spans="1:32" ht="12.75" x14ac:dyDescent="0.35">
      <c r="A12" s="6"/>
      <c r="B12" s="6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O12" s="8"/>
      <c r="R12" s="6"/>
      <c r="S12" s="6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F12" s="8"/>
    </row>
    <row r="13" spans="1:32" ht="12.75" x14ac:dyDescent="0.35">
      <c r="A13" s="6"/>
      <c r="B13" s="6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O13" s="8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</row>
    <row r="14" spans="1:32" ht="12.75" x14ac:dyDescent="0.35">
      <c r="A14" s="6"/>
      <c r="B14" s="6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O14" s="8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</row>
    <row r="15" spans="1:32" ht="12.75" x14ac:dyDescent="0.35">
      <c r="A15" s="6"/>
      <c r="B15" s="6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O15" s="8"/>
    </row>
    <row r="16" spans="1:32" ht="12.75" x14ac:dyDescent="0.35">
      <c r="A16" s="6"/>
      <c r="B16" s="6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O16" s="8"/>
    </row>
    <row r="17" spans="1:19" ht="12.75" x14ac:dyDescent="0.35">
      <c r="A17" s="6"/>
      <c r="B17" s="6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O17" s="8"/>
    </row>
    <row r="18" spans="1:19" ht="12.75" x14ac:dyDescent="0.35">
      <c r="A18" s="6"/>
      <c r="B18" s="6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O18" s="8"/>
    </row>
    <row r="19" spans="1:19" ht="12.75" x14ac:dyDescent="0.35">
      <c r="A19" s="6"/>
      <c r="B19" s="6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O19" s="8"/>
      <c r="R19" s="11"/>
      <c r="S19" s="11"/>
    </row>
    <row r="20" spans="1:19" ht="12.75" x14ac:dyDescent="0.35">
      <c r="A20" s="6"/>
      <c r="B20" s="6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O20" s="8"/>
      <c r="R20" s="11"/>
      <c r="S20" s="11"/>
    </row>
    <row r="21" spans="1:19" ht="12.75" x14ac:dyDescent="0.35">
      <c r="A21" s="6"/>
      <c r="B21" s="6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O21" s="8"/>
      <c r="R21" s="11"/>
      <c r="S21" s="11"/>
    </row>
    <row r="22" spans="1:19" ht="12.75" x14ac:dyDescent="0.35">
      <c r="A22" s="6"/>
      <c r="B22" s="6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O22" s="8"/>
    </row>
    <row r="23" spans="1:19" ht="12.75" x14ac:dyDescent="0.35">
      <c r="A23" s="6"/>
      <c r="B23" s="6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O23" s="8"/>
    </row>
    <row r="24" spans="1:19" ht="12.75" x14ac:dyDescent="0.35">
      <c r="A24" s="6"/>
      <c r="B24" s="6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O24" s="8"/>
    </row>
    <row r="25" spans="1:19" ht="12.75" x14ac:dyDescent="0.35">
      <c r="A25" s="6"/>
      <c r="B25" s="6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O25" s="8"/>
    </row>
    <row r="26" spans="1:19" ht="12.75" x14ac:dyDescent="0.35">
      <c r="A26" s="6"/>
      <c r="B26" s="6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O26" s="8"/>
    </row>
    <row r="27" spans="1:19" ht="12.75" x14ac:dyDescent="0.35">
      <c r="A27" s="6"/>
      <c r="B27" s="6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O27" s="8"/>
    </row>
    <row r="28" spans="1:19" ht="12.75" x14ac:dyDescent="0.35">
      <c r="A28" s="6"/>
      <c r="B28" s="6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O28" s="8"/>
    </row>
    <row r="29" spans="1:19" ht="12.75" x14ac:dyDescent="0.35">
      <c r="A29" s="6"/>
      <c r="B29" s="6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O29" s="8"/>
    </row>
    <row r="30" spans="1:19" ht="12.75" x14ac:dyDescent="0.35">
      <c r="A30" s="6"/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O30" s="8"/>
    </row>
    <row r="31" spans="1:19" ht="12.75" x14ac:dyDescent="0.35">
      <c r="A31" s="6"/>
      <c r="B31" s="6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O31" s="8"/>
    </row>
    <row r="32" spans="1:19" ht="12.75" x14ac:dyDescent="0.35">
      <c r="A32" s="6"/>
      <c r="B32" s="6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O32" s="8"/>
    </row>
    <row r="33" spans="1:15" ht="12.75" x14ac:dyDescent="0.35">
      <c r="A33" s="6"/>
      <c r="B33" s="6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O33" s="8"/>
    </row>
    <row r="34" spans="1:15" ht="12.75" x14ac:dyDescent="0.35">
      <c r="A34" s="6"/>
      <c r="B34" s="6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O34" s="8"/>
    </row>
    <row r="35" spans="1:15" ht="12.75" x14ac:dyDescent="0.35">
      <c r="A35" s="6"/>
      <c r="B35" s="6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O35" s="8"/>
    </row>
    <row r="36" spans="1:15" ht="12.75" x14ac:dyDescent="0.35">
      <c r="A36" s="6"/>
      <c r="B36" s="6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O36" s="8"/>
    </row>
    <row r="37" spans="1:15" ht="12.75" x14ac:dyDescent="0.35">
      <c r="A37" s="6"/>
      <c r="B37" s="6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O37" s="8"/>
    </row>
    <row r="38" spans="1:15" ht="12.75" x14ac:dyDescent="0.35">
      <c r="A38" s="6"/>
      <c r="B38" s="6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O38" s="8"/>
    </row>
    <row r="39" spans="1:15" ht="12.75" x14ac:dyDescent="0.35">
      <c r="A39" s="6"/>
      <c r="B39" s="6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O39" s="8"/>
    </row>
    <row r="40" spans="1:15" ht="12.75" x14ac:dyDescent="0.35">
      <c r="A40" s="6"/>
      <c r="B40" s="6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O40" s="8"/>
    </row>
    <row r="41" spans="1:15" ht="12.75" x14ac:dyDescent="0.35">
      <c r="A41" s="6"/>
      <c r="B41" s="6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O41" s="8"/>
    </row>
    <row r="42" spans="1:15" ht="12.75" x14ac:dyDescent="0.35">
      <c r="A42" s="6" t="s">
        <v>6</v>
      </c>
      <c r="B42" s="6" t="s">
        <v>7</v>
      </c>
      <c r="C42" s="7" t="b">
        <v>1</v>
      </c>
      <c r="D42" s="7" t="b">
        <v>0</v>
      </c>
      <c r="E42" s="7" t="b">
        <v>0</v>
      </c>
      <c r="F42" s="7" t="b">
        <v>1</v>
      </c>
      <c r="G42" s="7" t="b">
        <v>0</v>
      </c>
      <c r="H42" s="7" t="b">
        <v>0</v>
      </c>
      <c r="I42" s="7" t="b">
        <v>0</v>
      </c>
      <c r="J42" s="7" t="b">
        <v>0</v>
      </c>
      <c r="K42" s="7" t="b">
        <v>0</v>
      </c>
      <c r="L42" s="7" t="b">
        <v>0</v>
      </c>
      <c r="M42" s="7" t="b">
        <v>1</v>
      </c>
      <c r="O42" s="8">
        <v>6</v>
      </c>
    </row>
    <row r="43" spans="1:15" ht="12.75" x14ac:dyDescent="0.35">
      <c r="A43" s="6" t="s">
        <v>6</v>
      </c>
      <c r="B43" s="6" t="s">
        <v>7</v>
      </c>
      <c r="C43" s="7" t="b">
        <v>1</v>
      </c>
      <c r="D43" s="7" t="b">
        <v>1</v>
      </c>
      <c r="E43" s="7" t="b">
        <v>0</v>
      </c>
      <c r="F43" s="7" t="b">
        <v>1</v>
      </c>
      <c r="G43" s="7" t="b">
        <v>1</v>
      </c>
      <c r="H43" s="7" t="b">
        <v>0</v>
      </c>
      <c r="I43" s="7" t="b">
        <v>1</v>
      </c>
      <c r="J43" s="7" t="b">
        <v>1</v>
      </c>
      <c r="K43" s="7" t="b">
        <v>0</v>
      </c>
      <c r="L43" s="7" t="b">
        <v>0</v>
      </c>
      <c r="M43" s="7" t="b">
        <v>1</v>
      </c>
      <c r="O43" s="8">
        <v>5</v>
      </c>
    </row>
    <row r="44" spans="1:15" ht="12.75" x14ac:dyDescent="0.35">
      <c r="A44" s="6" t="s">
        <v>6</v>
      </c>
      <c r="B44" s="6" t="s">
        <v>7</v>
      </c>
      <c r="C44" s="7" t="b">
        <v>1</v>
      </c>
      <c r="D44" s="7" t="b">
        <v>0</v>
      </c>
      <c r="E44" s="7" t="b">
        <v>0</v>
      </c>
      <c r="F44" s="7" t="b">
        <v>1</v>
      </c>
      <c r="G44" s="7" t="b">
        <v>0</v>
      </c>
      <c r="H44" s="7" t="b">
        <v>1</v>
      </c>
      <c r="I44" s="7" t="b">
        <v>0</v>
      </c>
      <c r="J44" s="7" t="b">
        <v>1</v>
      </c>
      <c r="K44" s="7" t="b">
        <v>1</v>
      </c>
      <c r="L44" s="7" t="b">
        <v>0</v>
      </c>
      <c r="M44" s="7" t="b">
        <v>1</v>
      </c>
      <c r="O44" s="8">
        <v>4</v>
      </c>
    </row>
    <row r="45" spans="1:15" ht="12.75" x14ac:dyDescent="0.35">
      <c r="A45" s="6" t="s">
        <v>6</v>
      </c>
      <c r="B45" s="6" t="s">
        <v>7</v>
      </c>
      <c r="C45" s="7" t="b">
        <v>1</v>
      </c>
      <c r="D45" s="7" t="b">
        <v>0</v>
      </c>
      <c r="E45" s="7" t="b">
        <v>0</v>
      </c>
      <c r="F45" s="7" t="b">
        <v>1</v>
      </c>
      <c r="G45" s="7" t="b">
        <v>1</v>
      </c>
      <c r="H45" s="7" t="b">
        <v>1</v>
      </c>
      <c r="I45" s="7" t="b">
        <v>0</v>
      </c>
      <c r="J45" s="7" t="b">
        <v>1</v>
      </c>
      <c r="K45" s="7" t="b">
        <v>1</v>
      </c>
      <c r="L45" s="7" t="b">
        <v>0</v>
      </c>
      <c r="M45" s="7" t="b">
        <v>1</v>
      </c>
      <c r="O45" s="8">
        <v>7</v>
      </c>
    </row>
    <row r="46" spans="1:15" ht="12.75" x14ac:dyDescent="0.35">
      <c r="A46" s="6" t="s">
        <v>6</v>
      </c>
      <c r="B46" s="6" t="s">
        <v>7</v>
      </c>
      <c r="C46" s="7" t="b">
        <v>1</v>
      </c>
      <c r="D46" s="7" t="b">
        <v>0</v>
      </c>
      <c r="E46" s="7" t="b">
        <v>0</v>
      </c>
      <c r="F46" s="7" t="b">
        <v>1</v>
      </c>
      <c r="G46" s="7" t="b">
        <v>1</v>
      </c>
      <c r="H46" s="7" t="b">
        <v>0</v>
      </c>
      <c r="I46" s="7" t="b">
        <v>0</v>
      </c>
      <c r="J46" s="7" t="b">
        <v>0</v>
      </c>
      <c r="K46" s="7" t="b">
        <v>1</v>
      </c>
      <c r="L46" s="7" t="b">
        <v>0</v>
      </c>
      <c r="M46" s="7" t="b">
        <v>0</v>
      </c>
      <c r="O46" s="8">
        <v>5</v>
      </c>
    </row>
    <row r="47" spans="1:15" ht="12.75" x14ac:dyDescent="0.35">
      <c r="A47" s="6" t="s">
        <v>4</v>
      </c>
      <c r="B47" s="6" t="s">
        <v>7</v>
      </c>
      <c r="C47" s="7" t="b">
        <v>1</v>
      </c>
      <c r="D47" s="7" t="b">
        <v>0</v>
      </c>
      <c r="E47" s="7" t="b">
        <v>0</v>
      </c>
      <c r="F47" s="7" t="b">
        <v>1</v>
      </c>
      <c r="G47" s="7" t="b">
        <v>1</v>
      </c>
      <c r="H47" s="7" t="b">
        <v>1</v>
      </c>
      <c r="I47" s="7" t="b">
        <v>0</v>
      </c>
      <c r="J47" s="7" t="b">
        <v>0</v>
      </c>
      <c r="K47" s="7" t="b">
        <v>1</v>
      </c>
      <c r="L47" s="7" t="b">
        <v>0</v>
      </c>
      <c r="M47" s="7" t="b">
        <v>1</v>
      </c>
      <c r="O47" s="8">
        <v>6</v>
      </c>
    </row>
    <row r="48" spans="1:15" ht="12.75" x14ac:dyDescent="0.35">
      <c r="A48" s="6" t="s">
        <v>4</v>
      </c>
      <c r="B48" s="6" t="s">
        <v>7</v>
      </c>
      <c r="C48" s="7" t="b">
        <v>1</v>
      </c>
      <c r="D48" s="7" t="b">
        <v>1</v>
      </c>
      <c r="E48" s="7" t="b">
        <v>0</v>
      </c>
      <c r="F48" s="7" t="b">
        <v>1</v>
      </c>
      <c r="G48" s="7" t="b">
        <v>1</v>
      </c>
      <c r="H48" s="7" t="b">
        <v>0</v>
      </c>
      <c r="I48" s="7" t="b">
        <v>0</v>
      </c>
      <c r="J48" s="7" t="b">
        <v>0</v>
      </c>
      <c r="K48" s="7" t="b">
        <v>0</v>
      </c>
      <c r="L48" s="7" t="b">
        <v>1</v>
      </c>
      <c r="M48" s="7" t="b">
        <v>0</v>
      </c>
      <c r="O48" s="8">
        <v>3</v>
      </c>
    </row>
    <row r="49" spans="1:15" ht="12.75" x14ac:dyDescent="0.35">
      <c r="A49" s="6" t="s">
        <v>4</v>
      </c>
      <c r="B49" s="6" t="s">
        <v>7</v>
      </c>
      <c r="C49" s="7" t="b">
        <v>1</v>
      </c>
      <c r="D49" s="7" t="b">
        <v>0</v>
      </c>
      <c r="E49" s="7" t="b">
        <v>1</v>
      </c>
      <c r="F49" s="7" t="b">
        <v>1</v>
      </c>
      <c r="G49" s="7" t="b">
        <v>1</v>
      </c>
      <c r="H49" s="7" t="b">
        <v>1</v>
      </c>
      <c r="I49" s="7" t="b">
        <v>0</v>
      </c>
      <c r="J49" s="7" t="b">
        <v>1</v>
      </c>
      <c r="K49" s="7" t="b">
        <v>1</v>
      </c>
      <c r="L49" s="7" t="b">
        <v>0</v>
      </c>
      <c r="M49" s="7" t="b">
        <v>1</v>
      </c>
      <c r="O49" s="8">
        <v>3</v>
      </c>
    </row>
    <row r="50" spans="1:15" ht="12.75" x14ac:dyDescent="0.35">
      <c r="A50" s="6" t="s">
        <v>4</v>
      </c>
      <c r="B50" s="6" t="s">
        <v>7</v>
      </c>
      <c r="C50" s="7" t="b">
        <v>1</v>
      </c>
      <c r="D50" s="7" t="b">
        <v>0</v>
      </c>
      <c r="E50" s="7" t="b">
        <v>0</v>
      </c>
      <c r="F50" s="7" t="b">
        <v>1</v>
      </c>
      <c r="G50" s="7" t="b">
        <v>1</v>
      </c>
      <c r="H50" s="7" t="b">
        <v>1</v>
      </c>
      <c r="I50" s="7" t="b">
        <v>0</v>
      </c>
      <c r="J50" s="7" t="b">
        <v>1</v>
      </c>
      <c r="K50" s="7" t="b">
        <v>1</v>
      </c>
      <c r="L50" s="7" t="b">
        <v>0</v>
      </c>
      <c r="M50" s="7" t="b">
        <v>1</v>
      </c>
      <c r="O50" s="8">
        <v>9</v>
      </c>
    </row>
    <row r="51" spans="1:15" ht="12.75" x14ac:dyDescent="0.35">
      <c r="A51" s="6" t="s">
        <v>4</v>
      </c>
      <c r="B51" s="6" t="s">
        <v>7</v>
      </c>
      <c r="C51" s="7" t="b">
        <v>1</v>
      </c>
      <c r="D51" s="7" t="b">
        <v>1</v>
      </c>
      <c r="E51" s="7" t="b">
        <v>0</v>
      </c>
      <c r="F51" s="7" t="b">
        <v>1</v>
      </c>
      <c r="G51" s="7" t="b">
        <v>1</v>
      </c>
      <c r="H51" s="7" t="b">
        <v>0</v>
      </c>
      <c r="I51" s="7" t="b">
        <v>1</v>
      </c>
      <c r="J51" s="7" t="b">
        <v>0</v>
      </c>
      <c r="K51" s="7" t="b">
        <v>0</v>
      </c>
      <c r="L51" s="7" t="b">
        <v>0</v>
      </c>
      <c r="M51" s="7" t="b">
        <v>1</v>
      </c>
      <c r="O51" s="8">
        <v>5</v>
      </c>
    </row>
    <row r="52" spans="1:15" ht="12.75" x14ac:dyDescent="0.35">
      <c r="A52" s="6" t="s">
        <v>4</v>
      </c>
      <c r="B52" s="6" t="s">
        <v>7</v>
      </c>
      <c r="C52" s="7" t="b">
        <v>0</v>
      </c>
      <c r="D52" s="7" t="b">
        <v>1</v>
      </c>
      <c r="E52" s="7" t="b">
        <v>0</v>
      </c>
      <c r="F52" s="7" t="b">
        <v>1</v>
      </c>
      <c r="G52" s="7" t="b">
        <v>1</v>
      </c>
      <c r="H52" s="7" t="b">
        <v>0</v>
      </c>
      <c r="I52" s="7" t="b">
        <v>0</v>
      </c>
      <c r="J52" s="7" t="b">
        <v>1</v>
      </c>
      <c r="K52" s="7" t="b">
        <v>1</v>
      </c>
      <c r="L52" s="7" t="b">
        <v>1</v>
      </c>
      <c r="M52" s="7" t="b">
        <v>1</v>
      </c>
      <c r="O52" s="8">
        <v>8</v>
      </c>
    </row>
    <row r="53" spans="1:15" ht="12.75" x14ac:dyDescent="0.35">
      <c r="A53" s="6" t="s">
        <v>10</v>
      </c>
      <c r="B53" s="6" t="s">
        <v>7</v>
      </c>
      <c r="C53" s="7" t="b">
        <v>1</v>
      </c>
      <c r="D53" s="7" t="b">
        <v>1</v>
      </c>
      <c r="E53" s="7" t="b">
        <v>0</v>
      </c>
      <c r="F53" s="7" t="b">
        <v>1</v>
      </c>
      <c r="G53" s="7" t="b">
        <v>1</v>
      </c>
      <c r="H53" s="7" t="b">
        <v>1</v>
      </c>
      <c r="I53" s="7" t="b">
        <v>1</v>
      </c>
      <c r="J53" s="7" t="b">
        <v>0</v>
      </c>
      <c r="K53" s="7" t="b">
        <v>1</v>
      </c>
      <c r="L53" s="7" t="b">
        <v>1</v>
      </c>
      <c r="M53" s="7" t="b">
        <v>1</v>
      </c>
      <c r="O53" s="8">
        <v>6</v>
      </c>
    </row>
    <row r="54" spans="1:15" ht="12.75" x14ac:dyDescent="0.35">
      <c r="A54" s="6" t="s">
        <v>12</v>
      </c>
      <c r="B54" s="6" t="s">
        <v>7</v>
      </c>
      <c r="C54" s="7" t="b">
        <v>1</v>
      </c>
      <c r="D54" s="7" t="b">
        <v>1</v>
      </c>
      <c r="E54" s="7" t="b">
        <v>0</v>
      </c>
      <c r="F54" s="7" t="b">
        <v>1</v>
      </c>
      <c r="G54" s="7" t="b">
        <v>1</v>
      </c>
      <c r="H54" s="7" t="b">
        <v>1</v>
      </c>
      <c r="I54" s="7" t="b">
        <v>1</v>
      </c>
      <c r="J54" s="7" t="b">
        <v>0</v>
      </c>
      <c r="K54" s="7" t="b">
        <v>1</v>
      </c>
      <c r="L54" s="7" t="b">
        <v>0</v>
      </c>
      <c r="M54" s="7" t="b">
        <v>1</v>
      </c>
      <c r="O54" s="8">
        <v>6</v>
      </c>
    </row>
    <row r="55" spans="1:15" ht="12.75" x14ac:dyDescent="0.35">
      <c r="A55" s="6" t="s">
        <v>12</v>
      </c>
      <c r="B55" s="6" t="s">
        <v>7</v>
      </c>
      <c r="C55" s="7" t="b">
        <v>1</v>
      </c>
      <c r="D55" s="7" t="b">
        <v>1</v>
      </c>
      <c r="E55" s="7" t="b">
        <v>0</v>
      </c>
      <c r="F55" s="7" t="b">
        <v>1</v>
      </c>
      <c r="G55" s="7" t="b">
        <v>1</v>
      </c>
      <c r="H55" s="7" t="b">
        <v>1</v>
      </c>
      <c r="I55" s="7" t="b">
        <v>1</v>
      </c>
      <c r="J55" s="7" t="b">
        <v>0</v>
      </c>
      <c r="K55" s="7" t="b">
        <v>0</v>
      </c>
      <c r="L55" s="7" t="b">
        <v>0</v>
      </c>
      <c r="M55" s="7" t="b">
        <v>1</v>
      </c>
      <c r="O55" s="8">
        <v>4</v>
      </c>
    </row>
    <row r="56" spans="1:15" ht="12.75" x14ac:dyDescent="0.35">
      <c r="A56" s="6" t="s">
        <v>12</v>
      </c>
      <c r="B56" s="6" t="s">
        <v>7</v>
      </c>
      <c r="C56" s="7" t="b">
        <v>1</v>
      </c>
      <c r="D56" s="7" t="b">
        <v>0</v>
      </c>
      <c r="E56" s="7" t="b">
        <v>0</v>
      </c>
      <c r="F56" s="7" t="b">
        <v>0</v>
      </c>
      <c r="G56" s="7" t="b">
        <v>1</v>
      </c>
      <c r="H56" s="7" t="b">
        <v>1</v>
      </c>
      <c r="I56" s="7" t="b">
        <v>0</v>
      </c>
      <c r="J56" s="7" t="b">
        <v>0</v>
      </c>
      <c r="K56" s="7" t="b">
        <v>1</v>
      </c>
      <c r="L56" s="7" t="b">
        <v>0</v>
      </c>
      <c r="M56" s="7" t="b">
        <v>1</v>
      </c>
      <c r="O56" s="8">
        <v>6</v>
      </c>
    </row>
    <row r="57" spans="1:15" ht="12.75" x14ac:dyDescent="0.35">
      <c r="A57" s="6" t="s">
        <v>12</v>
      </c>
      <c r="B57" s="6" t="s">
        <v>7</v>
      </c>
      <c r="C57" s="7" t="b">
        <v>1</v>
      </c>
      <c r="D57" s="7" t="b">
        <v>0</v>
      </c>
      <c r="E57" s="7" t="b">
        <v>0</v>
      </c>
      <c r="F57" s="7" t="b">
        <v>1</v>
      </c>
      <c r="G57" s="7" t="b">
        <v>0</v>
      </c>
      <c r="H57" s="7" t="b">
        <v>0</v>
      </c>
      <c r="I57" s="7" t="b">
        <v>0</v>
      </c>
      <c r="J57" s="7" t="b">
        <v>0</v>
      </c>
      <c r="K57" s="7" t="b">
        <v>1</v>
      </c>
      <c r="L57" s="7" t="b">
        <v>0</v>
      </c>
      <c r="M57" s="7" t="b">
        <v>1</v>
      </c>
      <c r="O57" s="8">
        <v>8</v>
      </c>
    </row>
    <row r="58" spans="1:15" ht="12.75" x14ac:dyDescent="0.35">
      <c r="A58" s="6" t="s">
        <v>12</v>
      </c>
      <c r="B58" s="6" t="s">
        <v>7</v>
      </c>
      <c r="C58" s="7" t="b">
        <v>1</v>
      </c>
      <c r="D58" s="7" t="b">
        <v>0</v>
      </c>
      <c r="E58" s="7" t="b">
        <v>0</v>
      </c>
      <c r="F58" s="7" t="b">
        <v>1</v>
      </c>
      <c r="G58" s="7" t="b">
        <v>0</v>
      </c>
      <c r="H58" s="7" t="b">
        <v>1</v>
      </c>
      <c r="I58" s="7" t="b">
        <v>0</v>
      </c>
      <c r="J58" s="7" t="b">
        <v>1</v>
      </c>
      <c r="K58" s="7" t="b">
        <v>0</v>
      </c>
      <c r="L58" s="7" t="b">
        <v>1</v>
      </c>
      <c r="M58" s="7" t="b">
        <v>1</v>
      </c>
      <c r="O58" s="8">
        <v>4</v>
      </c>
    </row>
    <row r="59" spans="1:15" ht="12.75" x14ac:dyDescent="0.35">
      <c r="A59" s="6" t="s">
        <v>12</v>
      </c>
      <c r="B59" s="6" t="s">
        <v>7</v>
      </c>
      <c r="C59" s="7" t="b">
        <v>0</v>
      </c>
      <c r="D59" s="7" t="b">
        <v>0</v>
      </c>
      <c r="E59" s="7" t="b">
        <v>0</v>
      </c>
      <c r="F59" s="7" t="b">
        <v>1</v>
      </c>
      <c r="G59" s="7" t="b">
        <v>1</v>
      </c>
      <c r="H59" s="7" t="b">
        <v>1</v>
      </c>
      <c r="I59" s="7" t="b">
        <v>1</v>
      </c>
      <c r="J59" s="7" t="b">
        <v>1</v>
      </c>
      <c r="K59" s="7" t="b">
        <v>1</v>
      </c>
      <c r="L59" s="7" t="b">
        <v>0</v>
      </c>
      <c r="M59" s="7" t="b">
        <v>0</v>
      </c>
      <c r="O59" s="8">
        <v>3</v>
      </c>
    </row>
    <row r="60" spans="1:15" ht="12.75" x14ac:dyDescent="0.35">
      <c r="A60" s="6" t="s">
        <v>12</v>
      </c>
      <c r="B60" s="6" t="s">
        <v>7</v>
      </c>
      <c r="C60" s="7" t="b">
        <v>1</v>
      </c>
      <c r="D60" s="7" t="b">
        <v>0</v>
      </c>
      <c r="E60" s="7" t="b">
        <v>0</v>
      </c>
      <c r="F60" s="7" t="b">
        <v>1</v>
      </c>
      <c r="G60" s="7" t="b">
        <v>0</v>
      </c>
      <c r="H60" s="7" t="b">
        <v>1</v>
      </c>
      <c r="I60" s="7" t="b">
        <v>0</v>
      </c>
      <c r="J60" s="7" t="b">
        <v>1</v>
      </c>
      <c r="K60" s="7" t="b">
        <v>0</v>
      </c>
      <c r="L60" s="7" t="b">
        <v>0</v>
      </c>
      <c r="M60" s="7" t="b">
        <v>1</v>
      </c>
      <c r="O60" s="8">
        <v>7</v>
      </c>
    </row>
    <row r="61" spans="1:15" ht="12.75" x14ac:dyDescent="0.35">
      <c r="A61" s="6" t="s">
        <v>8</v>
      </c>
      <c r="B61" s="6" t="s">
        <v>7</v>
      </c>
      <c r="C61" s="7" t="b">
        <v>1</v>
      </c>
      <c r="D61" s="7" t="b">
        <v>0</v>
      </c>
      <c r="E61" s="7" t="b">
        <v>0</v>
      </c>
      <c r="F61" s="7" t="b">
        <v>1</v>
      </c>
      <c r="G61" s="7" t="b">
        <v>1</v>
      </c>
      <c r="H61" s="7" t="b">
        <v>1</v>
      </c>
      <c r="I61" s="7" t="b">
        <v>0</v>
      </c>
      <c r="J61" s="7" t="b">
        <v>0</v>
      </c>
      <c r="K61" s="7" t="b">
        <v>1</v>
      </c>
      <c r="L61" s="7" t="b">
        <v>0</v>
      </c>
      <c r="M61" s="7" t="b">
        <v>1</v>
      </c>
      <c r="O61" s="8">
        <v>6</v>
      </c>
    </row>
    <row r="62" spans="1:15" ht="12.75" x14ac:dyDescent="0.35">
      <c r="A62" s="6" t="s">
        <v>8</v>
      </c>
      <c r="B62" s="6" t="s">
        <v>7</v>
      </c>
      <c r="C62" s="7" t="b">
        <v>1</v>
      </c>
      <c r="D62" s="7" t="b">
        <v>0</v>
      </c>
      <c r="E62" s="7" t="b">
        <v>0</v>
      </c>
      <c r="F62" s="7" t="b">
        <v>1</v>
      </c>
      <c r="G62" s="7" t="b">
        <v>1</v>
      </c>
      <c r="H62" s="7" t="b">
        <v>1</v>
      </c>
      <c r="I62" s="7" t="b">
        <v>0</v>
      </c>
      <c r="J62" s="7" t="b">
        <v>0</v>
      </c>
      <c r="K62" s="7" t="b">
        <v>1</v>
      </c>
      <c r="L62" s="7" t="b">
        <v>0</v>
      </c>
      <c r="M62" s="7" t="b">
        <v>1</v>
      </c>
      <c r="O62" s="8">
        <v>7</v>
      </c>
    </row>
    <row r="63" spans="1:15" ht="12.75" x14ac:dyDescent="0.35">
      <c r="A63" s="6" t="s">
        <v>8</v>
      </c>
      <c r="B63" s="6" t="s">
        <v>7</v>
      </c>
      <c r="C63" s="7" t="b">
        <v>1</v>
      </c>
      <c r="D63" s="7" t="b">
        <v>0</v>
      </c>
      <c r="E63" s="7" t="b">
        <v>0</v>
      </c>
      <c r="F63" s="7" t="b">
        <v>1</v>
      </c>
      <c r="G63" s="7" t="b">
        <v>1</v>
      </c>
      <c r="H63" s="7" t="b">
        <v>1</v>
      </c>
      <c r="I63" s="7" t="b">
        <v>0</v>
      </c>
      <c r="J63" s="7" t="b">
        <v>0</v>
      </c>
      <c r="K63" s="7" t="b">
        <v>1</v>
      </c>
      <c r="L63" s="7" t="b">
        <v>0</v>
      </c>
      <c r="M63" s="7" t="b">
        <v>1</v>
      </c>
      <c r="O63" s="8">
        <v>5</v>
      </c>
    </row>
    <row r="64" spans="1:15" ht="12.75" x14ac:dyDescent="0.35">
      <c r="A64" s="6" t="s">
        <v>8</v>
      </c>
      <c r="B64" s="6" t="s">
        <v>7</v>
      </c>
      <c r="C64" s="7" t="b">
        <v>1</v>
      </c>
      <c r="D64" s="7" t="b">
        <v>0</v>
      </c>
      <c r="E64" s="7" t="b">
        <v>0</v>
      </c>
      <c r="F64" s="7" t="b">
        <v>1</v>
      </c>
      <c r="G64" s="7" t="b">
        <v>1</v>
      </c>
      <c r="H64" s="7" t="b">
        <v>0</v>
      </c>
      <c r="I64" s="7" t="b">
        <v>1</v>
      </c>
      <c r="J64" s="7" t="b">
        <v>0</v>
      </c>
      <c r="K64" s="7" t="b">
        <v>1</v>
      </c>
      <c r="L64" s="7" t="b">
        <v>0</v>
      </c>
      <c r="M64" s="7" t="b">
        <v>1</v>
      </c>
      <c r="O64" s="8">
        <v>5</v>
      </c>
    </row>
    <row r="65" spans="1:15" ht="12.75" x14ac:dyDescent="0.35">
      <c r="A65" s="6" t="s">
        <v>8</v>
      </c>
      <c r="B65" s="6" t="s">
        <v>7</v>
      </c>
      <c r="C65" s="7" t="b">
        <v>0</v>
      </c>
      <c r="D65" s="7" t="b">
        <v>0</v>
      </c>
      <c r="E65" s="7" t="b">
        <v>0</v>
      </c>
      <c r="F65" s="7" t="b">
        <v>1</v>
      </c>
      <c r="G65" s="7" t="b">
        <v>0</v>
      </c>
      <c r="H65" s="7" t="b">
        <v>1</v>
      </c>
      <c r="I65" s="7" t="b">
        <v>0</v>
      </c>
      <c r="J65" s="7" t="b">
        <v>1</v>
      </c>
      <c r="K65" s="7" t="b">
        <v>1</v>
      </c>
      <c r="L65" s="7" t="b">
        <v>0</v>
      </c>
      <c r="M65" s="7" t="b">
        <v>0</v>
      </c>
      <c r="O65" s="8">
        <v>5</v>
      </c>
    </row>
    <row r="66" spans="1:15" ht="12.75" x14ac:dyDescent="0.35">
      <c r="A66" s="6" t="s">
        <v>9</v>
      </c>
      <c r="B66" s="6" t="s">
        <v>7</v>
      </c>
      <c r="C66" s="7" t="b">
        <v>1</v>
      </c>
      <c r="D66" s="7" t="b">
        <v>0</v>
      </c>
      <c r="E66" s="7" t="b">
        <v>0</v>
      </c>
      <c r="F66" s="7" t="b">
        <v>1</v>
      </c>
      <c r="G66" s="7" t="b">
        <v>1</v>
      </c>
      <c r="H66" s="7" t="b">
        <v>0</v>
      </c>
      <c r="I66" s="7" t="b">
        <v>0</v>
      </c>
      <c r="J66" s="7" t="b">
        <v>0</v>
      </c>
      <c r="K66" s="7" t="b">
        <v>1</v>
      </c>
      <c r="L66" s="7" t="b">
        <v>1</v>
      </c>
      <c r="M66" s="7" t="b">
        <v>1</v>
      </c>
      <c r="O66" s="8">
        <v>4</v>
      </c>
    </row>
    <row r="67" spans="1:15" ht="12.75" x14ac:dyDescent="0.35">
      <c r="A67" s="6" t="s">
        <v>6</v>
      </c>
      <c r="B67" s="6" t="s">
        <v>11</v>
      </c>
      <c r="C67" s="7" t="b">
        <v>1</v>
      </c>
      <c r="D67" s="7" t="b">
        <v>0</v>
      </c>
      <c r="E67" s="7" t="b">
        <v>1</v>
      </c>
      <c r="F67" s="7" t="b">
        <v>0</v>
      </c>
      <c r="G67" s="7" t="b">
        <v>1</v>
      </c>
      <c r="H67" s="7" t="b">
        <v>1</v>
      </c>
      <c r="I67" s="7" t="b">
        <v>1</v>
      </c>
      <c r="J67" s="7" t="b">
        <v>0</v>
      </c>
      <c r="K67" s="7" t="b">
        <v>0</v>
      </c>
      <c r="L67" s="7" t="b">
        <v>0</v>
      </c>
      <c r="M67" s="7" t="b">
        <v>1</v>
      </c>
      <c r="O67" s="8">
        <v>6</v>
      </c>
    </row>
    <row r="68" spans="1:15" ht="12.75" x14ac:dyDescent="0.35">
      <c r="A68" s="6" t="s">
        <v>6</v>
      </c>
      <c r="B68" s="6" t="s">
        <v>11</v>
      </c>
      <c r="C68" s="7" t="b">
        <v>1</v>
      </c>
      <c r="D68" s="7" t="b">
        <v>1</v>
      </c>
      <c r="E68" s="7" t="b">
        <v>0</v>
      </c>
      <c r="F68" s="7" t="b">
        <v>1</v>
      </c>
      <c r="G68" s="7" t="b">
        <v>1</v>
      </c>
      <c r="H68" s="7" t="b">
        <v>0</v>
      </c>
      <c r="I68" s="7" t="b">
        <v>1</v>
      </c>
      <c r="J68" s="7" t="b">
        <v>1</v>
      </c>
      <c r="K68" s="7" t="b">
        <v>0</v>
      </c>
      <c r="L68" s="7" t="b">
        <v>1</v>
      </c>
      <c r="M68" s="7" t="b">
        <v>1</v>
      </c>
      <c r="O68" s="8">
        <v>3</v>
      </c>
    </row>
    <row r="69" spans="1:15" ht="12.75" x14ac:dyDescent="0.35">
      <c r="A69" s="6" t="s">
        <v>6</v>
      </c>
      <c r="B69" s="6" t="s">
        <v>11</v>
      </c>
      <c r="C69" s="7" t="b">
        <v>1</v>
      </c>
      <c r="D69" s="7" t="b">
        <v>0</v>
      </c>
      <c r="E69" s="7" t="b">
        <v>0</v>
      </c>
      <c r="F69" s="7" t="b">
        <v>1</v>
      </c>
      <c r="G69" s="7" t="b">
        <v>1</v>
      </c>
      <c r="H69" s="7" t="b">
        <v>0</v>
      </c>
      <c r="I69" s="7" t="b">
        <v>0</v>
      </c>
      <c r="J69" s="7" t="b">
        <v>1</v>
      </c>
      <c r="K69" s="7" t="b">
        <v>1</v>
      </c>
      <c r="L69" s="7" t="b">
        <v>0</v>
      </c>
      <c r="M69" s="7" t="b">
        <v>1</v>
      </c>
      <c r="O69" s="8">
        <v>9</v>
      </c>
    </row>
    <row r="70" spans="1:15" ht="12.75" x14ac:dyDescent="0.35">
      <c r="A70" s="6" t="s">
        <v>8</v>
      </c>
      <c r="B70" s="6" t="s">
        <v>11</v>
      </c>
      <c r="C70" s="7" t="b">
        <v>1</v>
      </c>
      <c r="D70" s="7" t="b">
        <v>0</v>
      </c>
      <c r="E70" s="7" t="b">
        <v>0</v>
      </c>
      <c r="F70" s="7" t="b">
        <v>1</v>
      </c>
      <c r="G70" s="7" t="b">
        <v>1</v>
      </c>
      <c r="H70" s="7" t="b">
        <v>1</v>
      </c>
      <c r="I70" s="7" t="b">
        <v>0</v>
      </c>
      <c r="J70" s="7" t="b">
        <v>0</v>
      </c>
      <c r="K70" s="7" t="b">
        <v>1</v>
      </c>
      <c r="L70" s="7" t="b">
        <v>0</v>
      </c>
      <c r="M70" s="7" t="b">
        <v>1</v>
      </c>
      <c r="O70" s="8">
        <v>3</v>
      </c>
    </row>
    <row r="71" spans="1:15" ht="12.75" x14ac:dyDescent="0.35">
      <c r="A71" s="6"/>
      <c r="B71" s="6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O71" s="8"/>
    </row>
    <row r="72" spans="1:15" ht="12.75" x14ac:dyDescent="0.35">
      <c r="A72" s="6"/>
      <c r="B72" s="6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O72" s="8"/>
    </row>
    <row r="73" spans="1:15" ht="12.75" x14ac:dyDescent="0.35">
      <c r="A73" s="6"/>
      <c r="B73" s="6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O73" s="8"/>
    </row>
    <row r="74" spans="1:15" ht="12.75" x14ac:dyDescent="0.35">
      <c r="A74" s="6"/>
      <c r="B74" s="6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O74" s="8"/>
    </row>
    <row r="75" spans="1:15" ht="12.75" x14ac:dyDescent="0.35">
      <c r="A75" s="6"/>
      <c r="B75" s="6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O75" s="8"/>
    </row>
    <row r="76" spans="1:15" ht="12.75" x14ac:dyDescent="0.35">
      <c r="A76" s="6"/>
      <c r="B76" s="6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O76" s="8"/>
    </row>
    <row r="77" spans="1:15" ht="12.75" x14ac:dyDescent="0.35">
      <c r="A77" s="6"/>
      <c r="B77" s="6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O77" s="8"/>
    </row>
    <row r="78" spans="1:15" ht="12.75" x14ac:dyDescent="0.35">
      <c r="A78" s="6"/>
      <c r="B78" s="6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O78" s="8"/>
    </row>
    <row r="79" spans="1:15" ht="12.75" x14ac:dyDescent="0.35">
      <c r="A79" s="6"/>
      <c r="B79" s="6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O79" s="8"/>
    </row>
    <row r="80" spans="1:15" ht="12.75" x14ac:dyDescent="0.35">
      <c r="A80" s="6"/>
      <c r="B80" s="6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O80" s="8"/>
    </row>
    <row r="81" spans="1:16" ht="12.75" x14ac:dyDescent="0.35">
      <c r="A81" s="6"/>
      <c r="B81" s="6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O81" s="8"/>
    </row>
    <row r="82" spans="1:16" ht="13.15" x14ac:dyDescent="0.4">
      <c r="A82" s="12" t="s">
        <v>19</v>
      </c>
      <c r="B82" s="14">
        <f>COUNTA(A2:A81)</f>
        <v>29</v>
      </c>
      <c r="C82" s="3"/>
      <c r="D82" s="5"/>
      <c r="E82" s="3"/>
      <c r="F82" s="3"/>
      <c r="G82" s="3"/>
      <c r="H82" s="3"/>
      <c r="I82" s="3"/>
      <c r="J82" s="3"/>
      <c r="K82" s="3"/>
      <c r="L82" s="3"/>
      <c r="M82" s="3"/>
      <c r="N82" s="16" t="s">
        <v>31</v>
      </c>
      <c r="O82" s="3"/>
    </row>
    <row r="83" spans="1:16" ht="15.75" customHeight="1" x14ac:dyDescent="0.4">
      <c r="A83" s="12" t="s">
        <v>15</v>
      </c>
      <c r="B83" s="14"/>
      <c r="C83" s="24">
        <f>COUNTIF(C2:C81,TRUE)/COUNTA(C2:C81)</f>
        <v>0.89655172413793105</v>
      </c>
      <c r="D83" s="24">
        <f>COUNTIF(D2:D81,FALSE)/COUNTA(D2:D81)</f>
        <v>0.72413793103448276</v>
      </c>
      <c r="E83" s="24">
        <f>COUNTIF(E2:E81,FALSE)/COUNTA(E2:E81)</f>
        <v>0.93103448275862066</v>
      </c>
      <c r="F83" s="24">
        <f>COUNTIF(F2:F81,TRUE)/COUNTA(F2:F81)</f>
        <v>0.93103448275862066</v>
      </c>
      <c r="G83" s="24">
        <f>COUNTIF(G2:G81,TRUE)/COUNTA(G2:G81)</f>
        <v>0.7931034482758621</v>
      </c>
      <c r="H83" s="24">
        <f>COUNTIF(H2:H81,TRUE)/COUNTA(H2:H81)</f>
        <v>0.62068965517241381</v>
      </c>
      <c r="I83" s="24">
        <f>COUNTIF(I2:I81,FALSE)/COUNTA(I2:I81)</f>
        <v>0.68965517241379315</v>
      </c>
      <c r="J83" s="24">
        <f>COUNTIF(J2:J81,TRUE)/COUNTA(J2:J81)</f>
        <v>0.41379310344827586</v>
      </c>
      <c r="K83" s="24">
        <f>COUNTIF(K2:K81,TRUE)/COUNTA(K2:K81)</f>
        <v>0.68965517241379315</v>
      </c>
      <c r="L83" s="24">
        <f>COUNTIF(L2:L81,FALSE)/COUNTA(L2:L81)</f>
        <v>0.7931034482758621</v>
      </c>
      <c r="M83" s="24">
        <f>COUNTIF(M2:M81,TRUE)/COUNTA(M2:M81)</f>
        <v>0.86206896551724133</v>
      </c>
      <c r="N83" s="25">
        <f>SUM(C83:M83)</f>
        <v>8.3448275862068968</v>
      </c>
      <c r="O83" s="24">
        <f>AVERAGE(O2:O81)</f>
        <v>5.4482758620689653</v>
      </c>
      <c r="P83" s="15" t="s">
        <v>15</v>
      </c>
    </row>
    <row r="84" spans="1:16" ht="15.75" customHeight="1" x14ac:dyDescent="0.4">
      <c r="A84" s="13" t="s">
        <v>14</v>
      </c>
      <c r="B84" s="14"/>
      <c r="C84" s="24">
        <f>VARA(C2:C81)</f>
        <v>9.6059113300492632E-2</v>
      </c>
      <c r="D84" s="24">
        <f>VARA(D2:D81)</f>
        <v>0.20689655172413793</v>
      </c>
      <c r="E84" s="24">
        <f>VARA(E2:E81)</f>
        <v>6.6502463054187194E-2</v>
      </c>
      <c r="F84" s="24">
        <f>VARA(F2:F81)</f>
        <v>6.6502463054187208E-2</v>
      </c>
      <c r="G84" s="24">
        <f>VARA(G2:G81)</f>
        <v>0.16995073891625609</v>
      </c>
      <c r="H84" s="24">
        <f>VARA(H2:H81)</f>
        <v>0.24384236453201971</v>
      </c>
      <c r="I84" s="24">
        <f>VARA(I2:I81)</f>
        <v>0.22167487684729065</v>
      </c>
      <c r="J84" s="24">
        <f>VARA(J2:J81)</f>
        <v>0.25123152709359603</v>
      </c>
      <c r="K84" s="24">
        <f>VARA(K2:K81)</f>
        <v>0.22167487684729067</v>
      </c>
      <c r="L84" s="24">
        <f>VARA(L2:L81)</f>
        <v>0.16995073891625617</v>
      </c>
      <c r="M84" s="24">
        <f>VARA(M2:M81)</f>
        <v>0.12315270935960587</v>
      </c>
      <c r="N84" s="25">
        <f>SUM(C84:M84)</f>
        <v>1.8374384236453203</v>
      </c>
      <c r="O84" s="24">
        <f>_xlfn.VAR.S(O2:O81)</f>
        <v>3.113300492610839</v>
      </c>
      <c r="P84" s="15" t="s">
        <v>14</v>
      </c>
    </row>
    <row r="85" spans="1:16" ht="15.75" customHeight="1" x14ac:dyDescent="0.4">
      <c r="A85" s="12" t="s">
        <v>13</v>
      </c>
      <c r="B85" s="14"/>
      <c r="C85" s="24">
        <f>STDEVA(C2:C81)</f>
        <v>0.30993404669460345</v>
      </c>
      <c r="D85" s="24">
        <f>STDEVA(D2:D75)</f>
        <v>0.45485882614734202</v>
      </c>
      <c r="E85" s="24">
        <f>STDEVA(E2:E75)</f>
        <v>0.25788071477756375</v>
      </c>
      <c r="F85" s="24">
        <f>STDEVA(F2:F75)</f>
        <v>0.2578807147775638</v>
      </c>
      <c r="G85" s="24">
        <f>STDEVA(G2:G75)</f>
        <v>0.41225082039488542</v>
      </c>
      <c r="H85" s="24">
        <f>STDEVA(H2:H75)</f>
        <v>0.49380397379124008</v>
      </c>
      <c r="I85" s="24">
        <f>STDEVA(I2:I75)</f>
        <v>0.47082361543075835</v>
      </c>
      <c r="J85" s="24">
        <f>STDEVA(J2:J75)</f>
        <v>0.50123001415876522</v>
      </c>
      <c r="K85" s="24">
        <f>STDEVA(K2:K75)</f>
        <v>0.4708236154307584</v>
      </c>
      <c r="L85" s="24">
        <f>STDEVA(L2:L75)</f>
        <v>0.41225082039488553</v>
      </c>
      <c r="M85" s="24">
        <f>STDEVA(M2:M75)</f>
        <v>0.35093120317179816</v>
      </c>
      <c r="N85" s="25">
        <f>SQRT(N84)</f>
        <v>1.355521458201721</v>
      </c>
      <c r="O85" s="24">
        <f>_xlfn.STDEV.S(O2:O81)</f>
        <v>1.7644547295441839</v>
      </c>
      <c r="P85" s="15" t="s">
        <v>13</v>
      </c>
    </row>
    <row r="86" spans="1:16" ht="15.75" customHeight="1" x14ac:dyDescent="0.4">
      <c r="A86" s="12" t="s">
        <v>16</v>
      </c>
      <c r="B86" s="14"/>
      <c r="C86" s="24">
        <f>_xlfn.CONFIDENCE.NORM(0.05,C85,$B82)</f>
        <v>0.11280241011368655</v>
      </c>
      <c r="D86" s="24">
        <f>_xlfn.CONFIDENCE.NORM(0.05,D85,$B82)</f>
        <v>0.16554867849501065</v>
      </c>
      <c r="E86" s="24">
        <f>_xlfn.CONFIDENCE.NORM(0.05,E85,$B82)</f>
        <v>9.3857278537111025E-2</v>
      </c>
      <c r="F86" s="24">
        <f>_xlfn.CONFIDENCE.NORM(0.05,F85,$B82)</f>
        <v>9.3857278537111052E-2</v>
      </c>
      <c r="G86" s="24">
        <f>_xlfn.CONFIDENCE.NORM(0.05,G85,$B82)</f>
        <v>0.15004123170020645</v>
      </c>
      <c r="H86" s="24">
        <f>_xlfn.CONFIDENCE.NORM(0.05,H85,$B82)</f>
        <v>0.1797230054633345</v>
      </c>
      <c r="I86" s="24">
        <f>_xlfn.CONFIDENCE.NORM(0.05,I85,$B82)</f>
        <v>0.17135916213607066</v>
      </c>
      <c r="J86" s="24">
        <f>_xlfn.CONFIDENCE.NORM(0.05,J85,$B82)</f>
        <v>0.18242575871033023</v>
      </c>
      <c r="K86" s="24">
        <f>_xlfn.CONFIDENCE.NORM(0.05,K85,$B82)</f>
        <v>0.17135916213607066</v>
      </c>
      <c r="L86" s="24">
        <f>_xlfn.CONFIDENCE.NORM(0.05,L85,$B82)</f>
        <v>0.15004123170020647</v>
      </c>
      <c r="M86" s="24">
        <f>_xlfn.CONFIDENCE.NORM(0.05,M85,$B82)</f>
        <v>0.12772357836788734</v>
      </c>
      <c r="N86" s="25">
        <f>_xlfn.CONFIDENCE.T(0.05,N85,$B82)</f>
        <v>0.51561278721840931</v>
      </c>
      <c r="O86" s="26">
        <f>_xlfn.CONFIDENCE.T(0.05,O85,$B82)</f>
        <v>0.67116268467481077</v>
      </c>
      <c r="P86" s="15" t="s">
        <v>16</v>
      </c>
    </row>
    <row r="87" spans="1:16" ht="15.75" customHeight="1" x14ac:dyDescent="0.4">
      <c r="A87" s="12" t="s">
        <v>17</v>
      </c>
      <c r="B87" s="14"/>
      <c r="C87" s="24">
        <f>C83-C86</f>
        <v>0.78374931402424453</v>
      </c>
      <c r="D87" s="24">
        <f>D83-D86</f>
        <v>0.55858925253947211</v>
      </c>
      <c r="E87" s="24">
        <f>E83-E86</f>
        <v>0.83717720422150965</v>
      </c>
      <c r="F87" s="24">
        <f>F83-F86</f>
        <v>0.83717720422150965</v>
      </c>
      <c r="G87" s="24">
        <f>G83-G86</f>
        <v>0.64306221657565565</v>
      </c>
      <c r="H87" s="24">
        <f>H83-H86</f>
        <v>0.44096664970907928</v>
      </c>
      <c r="I87" s="24">
        <f>I83-I86</f>
        <v>0.51829601027772254</v>
      </c>
      <c r="J87" s="24">
        <f>J83-J86</f>
        <v>0.23136734473794562</v>
      </c>
      <c r="K87" s="24">
        <f>K83-K86</f>
        <v>0.51829601027772254</v>
      </c>
      <c r="L87" s="24">
        <f>L83-L86</f>
        <v>0.64306221657565565</v>
      </c>
      <c r="M87" s="24">
        <f>M83-M86</f>
        <v>0.73434538714935393</v>
      </c>
      <c r="N87" s="25">
        <f>N83-N86</f>
        <v>7.8292147989884873</v>
      </c>
      <c r="O87" s="26">
        <f>O83-O86</f>
        <v>4.7771131773941544</v>
      </c>
      <c r="P87" s="15" t="s">
        <v>17</v>
      </c>
    </row>
    <row r="88" spans="1:16" ht="15.75" customHeight="1" x14ac:dyDescent="0.4">
      <c r="A88" s="12" t="s">
        <v>18</v>
      </c>
      <c r="B88" s="14"/>
      <c r="C88" s="24">
        <f>C83+C86</f>
        <v>1.0093541342516177</v>
      </c>
      <c r="D88" s="24">
        <f t="shared" ref="D88:M88" si="0">D83+D86</f>
        <v>0.88968660952949341</v>
      </c>
      <c r="E88" s="24">
        <f t="shared" si="0"/>
        <v>1.0248917612957318</v>
      </c>
      <c r="F88" s="24">
        <f t="shared" si="0"/>
        <v>1.0248917612957318</v>
      </c>
      <c r="G88" s="24">
        <f t="shared" si="0"/>
        <v>0.94314467997606855</v>
      </c>
      <c r="H88" s="24">
        <f t="shared" si="0"/>
        <v>0.80041266063574834</v>
      </c>
      <c r="I88" s="24">
        <f t="shared" si="0"/>
        <v>0.86101433454986376</v>
      </c>
      <c r="J88" s="24">
        <f t="shared" si="0"/>
        <v>0.59621886215860609</v>
      </c>
      <c r="K88" s="24">
        <f t="shared" si="0"/>
        <v>0.86101433454986376</v>
      </c>
      <c r="L88" s="24">
        <f t="shared" si="0"/>
        <v>0.94314467997606855</v>
      </c>
      <c r="M88" s="24">
        <f t="shared" si="0"/>
        <v>0.98979254388512872</v>
      </c>
      <c r="N88" s="25">
        <f>N83+N86</f>
        <v>8.8604403734253054</v>
      </c>
      <c r="O88" s="26">
        <f>O83+O86</f>
        <v>6.1194385467437762</v>
      </c>
      <c r="P88" s="15" t="s">
        <v>18</v>
      </c>
    </row>
    <row r="89" spans="1:16" ht="15.75" customHeight="1" x14ac:dyDescent="0.35">
      <c r="D89" s="5"/>
    </row>
    <row r="90" spans="1:16" ht="15.75" customHeight="1" x14ac:dyDescent="0.35">
      <c r="D90" s="5"/>
    </row>
    <row r="91" spans="1:16" ht="15.75" customHeight="1" x14ac:dyDescent="0.35">
      <c r="A91" s="22" t="s">
        <v>32</v>
      </c>
      <c r="B91" s="22"/>
      <c r="C91" s="22"/>
      <c r="D91" s="22"/>
    </row>
    <row r="92" spans="1:16" ht="15.75" customHeight="1" x14ac:dyDescent="0.35">
      <c r="A92" s="19" t="s">
        <v>35</v>
      </c>
      <c r="B92" s="19" t="s">
        <v>33</v>
      </c>
      <c r="C92" s="19" t="s">
        <v>34</v>
      </c>
      <c r="D92" s="5"/>
    </row>
    <row r="93" spans="1:16" ht="15.75" customHeight="1" x14ac:dyDescent="0.35">
      <c r="A93" s="18" t="s">
        <v>3</v>
      </c>
      <c r="B93">
        <f>COUNTIF($A$2:$A$81,"High School Student")</f>
        <v>0</v>
      </c>
      <c r="C93">
        <f>B93/$B$82</f>
        <v>0</v>
      </c>
      <c r="D93" s="4">
        <f>B93/$B$82</f>
        <v>0</v>
      </c>
    </row>
    <row r="94" spans="1:16" ht="15.75" customHeight="1" x14ac:dyDescent="0.35">
      <c r="A94" s="3" t="s">
        <v>6</v>
      </c>
      <c r="B94">
        <f>COUNTIF($A$2:$A$81,"Freshman (Undergraduate)")</f>
        <v>8</v>
      </c>
      <c r="C94">
        <f t="shared" ref="C94:C99" si="1">B94/$B$82</f>
        <v>0.27586206896551724</v>
      </c>
      <c r="D94" s="20">
        <f>SUM(C94:C99)</f>
        <v>0.99999999999999989</v>
      </c>
    </row>
    <row r="95" spans="1:16" ht="15.75" customHeight="1" x14ac:dyDescent="0.35">
      <c r="A95" s="3" t="s">
        <v>4</v>
      </c>
      <c r="B95">
        <f>COUNTIF($A$2:$A$81,"Sophomore (Undergraduate)")</f>
        <v>6</v>
      </c>
      <c r="C95">
        <f t="shared" si="1"/>
        <v>0.20689655172413793</v>
      </c>
      <c r="D95" s="20"/>
    </row>
    <row r="96" spans="1:16" ht="15.75" customHeight="1" x14ac:dyDescent="0.35">
      <c r="A96" s="3" t="s">
        <v>10</v>
      </c>
      <c r="B96">
        <f>COUNTIF($A$2:$A$81,"Junior (Undergraduate)")</f>
        <v>1</v>
      </c>
      <c r="C96">
        <f t="shared" si="1"/>
        <v>3.4482758620689655E-2</v>
      </c>
      <c r="D96" s="20"/>
    </row>
    <row r="97" spans="1:4" ht="15.75" customHeight="1" x14ac:dyDescent="0.35">
      <c r="A97" s="3" t="s">
        <v>12</v>
      </c>
      <c r="B97">
        <f>COUNTIF($A$2:$A$81,"Senior (Undergraduate)")</f>
        <v>7</v>
      </c>
      <c r="C97">
        <f t="shared" si="1"/>
        <v>0.2413793103448276</v>
      </c>
      <c r="D97" s="20"/>
    </row>
    <row r="98" spans="1:4" ht="15.75" customHeight="1" x14ac:dyDescent="0.35">
      <c r="A98" s="3" t="s">
        <v>8</v>
      </c>
      <c r="B98">
        <f>COUNTIF($A$2:$A$81,"Graduate Student")</f>
        <v>6</v>
      </c>
      <c r="C98">
        <f t="shared" si="1"/>
        <v>0.20689655172413793</v>
      </c>
      <c r="D98" s="20"/>
    </row>
    <row r="99" spans="1:4" ht="15.75" customHeight="1" x14ac:dyDescent="0.35">
      <c r="A99" s="18" t="s">
        <v>9</v>
      </c>
      <c r="B99">
        <f>COUNTIF($A$2:$A$81,"Other")</f>
        <v>1</v>
      </c>
      <c r="C99">
        <f t="shared" si="1"/>
        <v>3.4482758620689655E-2</v>
      </c>
      <c r="D99" s="20"/>
    </row>
    <row r="100" spans="1:4" ht="15.75" customHeight="1" x14ac:dyDescent="0.35">
      <c r="D100" s="5"/>
    </row>
    <row r="101" spans="1:4" ht="15.75" customHeight="1" x14ac:dyDescent="0.35">
      <c r="A101" s="21" t="s">
        <v>36</v>
      </c>
      <c r="B101" s="19" t="s">
        <v>33</v>
      </c>
      <c r="C101" s="19" t="s">
        <v>34</v>
      </c>
      <c r="D101" s="5"/>
    </row>
    <row r="102" spans="1:4" ht="15.75" customHeight="1" x14ac:dyDescent="0.35">
      <c r="A102" s="18" t="s">
        <v>5</v>
      </c>
      <c r="B102">
        <f>COUNTIF(B2:B81,"Yes")</f>
        <v>0</v>
      </c>
      <c r="C102" s="23">
        <f>B102/COUNTA($B$13:$B$81)</f>
        <v>0</v>
      </c>
      <c r="D102" s="5"/>
    </row>
    <row r="103" spans="1:4" ht="15.75" customHeight="1" x14ac:dyDescent="0.35">
      <c r="A103" s="18" t="s">
        <v>7</v>
      </c>
      <c r="B103">
        <f>COUNTIF(B2:B81,"No")</f>
        <v>25</v>
      </c>
      <c r="C103" s="23">
        <f t="shared" ref="C103:C104" si="2">B103/COUNTA($B$13:$B$81)</f>
        <v>0.86206896551724133</v>
      </c>
      <c r="D103" s="5"/>
    </row>
    <row r="104" spans="1:4" ht="15.75" customHeight="1" x14ac:dyDescent="0.35">
      <c r="A104" s="18" t="s">
        <v>11</v>
      </c>
      <c r="B104">
        <f>COUNTIF(B2:B81,"Undecided")</f>
        <v>4</v>
      </c>
      <c r="C104" s="23">
        <f t="shared" si="2"/>
        <v>0.13793103448275862</v>
      </c>
      <c r="D104" s="5"/>
    </row>
    <row r="105" spans="1:4" ht="15.75" customHeight="1" x14ac:dyDescent="0.35">
      <c r="C105" s="23">
        <f>SUM(C102:C104)</f>
        <v>1</v>
      </c>
      <c r="D105" s="5"/>
    </row>
    <row r="106" spans="1:4" ht="15.75" customHeight="1" x14ac:dyDescent="0.35">
      <c r="D106" s="5"/>
    </row>
    <row r="107" spans="1:4" ht="15.75" customHeight="1" x14ac:dyDescent="0.35">
      <c r="D107" s="5"/>
    </row>
    <row r="108" spans="1:4" ht="15.75" customHeight="1" x14ac:dyDescent="0.35">
      <c r="D108" s="5"/>
    </row>
    <row r="109" spans="1:4" ht="15.75" customHeight="1" x14ac:dyDescent="0.35">
      <c r="D109" s="5"/>
    </row>
    <row r="110" spans="1:4" ht="15.75" customHeight="1" x14ac:dyDescent="0.35">
      <c r="D110" s="5"/>
    </row>
    <row r="111" spans="1:4" ht="15.75" customHeight="1" x14ac:dyDescent="0.35">
      <c r="C111" s="23"/>
      <c r="D111" s="5"/>
    </row>
    <row r="112" spans="1:4" ht="15.75" customHeight="1" x14ac:dyDescent="0.35">
      <c r="C112" s="23"/>
      <c r="D112" s="5"/>
    </row>
    <row r="113" spans="3:4" ht="15.75" customHeight="1" x14ac:dyDescent="0.35">
      <c r="C113" s="23"/>
      <c r="D113" s="5"/>
    </row>
    <row r="114" spans="3:4" ht="15.75" customHeight="1" x14ac:dyDescent="0.35">
      <c r="C114" s="23"/>
      <c r="D114" s="5"/>
    </row>
    <row r="115" spans="3:4" ht="15.75" customHeight="1" x14ac:dyDescent="0.35">
      <c r="C115" s="23"/>
      <c r="D115" s="5"/>
    </row>
    <row r="116" spans="3:4" ht="15.75" customHeight="1" x14ac:dyDescent="0.35">
      <c r="C116" s="23"/>
      <c r="D116" s="5"/>
    </row>
    <row r="117" spans="3:4" ht="15.75" customHeight="1" x14ac:dyDescent="0.35">
      <c r="C117" s="23"/>
      <c r="D117" s="5"/>
    </row>
    <row r="118" spans="3:4" ht="15.75" customHeight="1" x14ac:dyDescent="0.35">
      <c r="C118" s="23"/>
      <c r="D118" s="5"/>
    </row>
    <row r="119" spans="3:4" ht="15.75" customHeight="1" x14ac:dyDescent="0.35">
      <c r="C119" s="23"/>
      <c r="D119" s="5"/>
    </row>
    <row r="120" spans="3:4" ht="15.75" customHeight="1" x14ac:dyDescent="0.35">
      <c r="C120" s="23"/>
      <c r="D120" s="5"/>
    </row>
    <row r="121" spans="3:4" ht="15.75" customHeight="1" x14ac:dyDescent="0.35">
      <c r="C121" s="23"/>
      <c r="D121" s="5"/>
    </row>
    <row r="122" spans="3:4" ht="15.75" customHeight="1" x14ac:dyDescent="0.35">
      <c r="D122" s="5"/>
    </row>
    <row r="123" spans="3:4" ht="15.75" customHeight="1" x14ac:dyDescent="0.35">
      <c r="D123" s="5"/>
    </row>
    <row r="124" spans="3:4" ht="15.75" customHeight="1" x14ac:dyDescent="0.35">
      <c r="D124" s="5"/>
    </row>
    <row r="125" spans="3:4" ht="15.75" customHeight="1" x14ac:dyDescent="0.35">
      <c r="D125" s="5"/>
    </row>
    <row r="126" spans="3:4" ht="15.75" customHeight="1" x14ac:dyDescent="0.35">
      <c r="D126" s="5"/>
    </row>
    <row r="127" spans="3:4" ht="15.75" customHeight="1" x14ac:dyDescent="0.35">
      <c r="D127" s="5"/>
    </row>
    <row r="128" spans="3:4" ht="15.75" customHeight="1" x14ac:dyDescent="0.35">
      <c r="D128" s="5"/>
    </row>
    <row r="129" spans="4:4" ht="15.75" customHeight="1" x14ac:dyDescent="0.35">
      <c r="D129" s="5"/>
    </row>
    <row r="130" spans="4:4" ht="15.75" customHeight="1" x14ac:dyDescent="0.35">
      <c r="D130" s="5"/>
    </row>
    <row r="131" spans="4:4" ht="15.75" customHeight="1" x14ac:dyDescent="0.35">
      <c r="D131" s="5"/>
    </row>
    <row r="132" spans="4:4" ht="15.75" customHeight="1" x14ac:dyDescent="0.35">
      <c r="D132" s="5"/>
    </row>
    <row r="133" spans="4:4" ht="15.75" customHeight="1" x14ac:dyDescent="0.35">
      <c r="D133" s="5"/>
    </row>
    <row r="134" spans="4:4" ht="15.75" customHeight="1" x14ac:dyDescent="0.35">
      <c r="D134" s="5"/>
    </row>
    <row r="135" spans="4:4" ht="15.75" customHeight="1" x14ac:dyDescent="0.35">
      <c r="D135" s="5"/>
    </row>
    <row r="136" spans="4:4" ht="15.75" customHeight="1" x14ac:dyDescent="0.35">
      <c r="D136" s="5"/>
    </row>
    <row r="137" spans="4:4" ht="15.75" customHeight="1" x14ac:dyDescent="0.35">
      <c r="D137" s="5"/>
    </row>
    <row r="138" spans="4:4" ht="15.75" customHeight="1" x14ac:dyDescent="0.35">
      <c r="D138" s="5"/>
    </row>
    <row r="139" spans="4:4" ht="15.75" customHeight="1" x14ac:dyDescent="0.35">
      <c r="D139" s="5"/>
    </row>
    <row r="140" spans="4:4" ht="15.75" customHeight="1" x14ac:dyDescent="0.35">
      <c r="D140" s="5"/>
    </row>
    <row r="141" spans="4:4" ht="15.75" customHeight="1" x14ac:dyDescent="0.35">
      <c r="D141" s="5"/>
    </row>
    <row r="142" spans="4:4" ht="15.75" customHeight="1" x14ac:dyDescent="0.35">
      <c r="D142" s="5"/>
    </row>
    <row r="143" spans="4:4" ht="15.75" customHeight="1" x14ac:dyDescent="0.35">
      <c r="D143" s="5"/>
    </row>
    <row r="144" spans="4:4" ht="15.75" customHeight="1" x14ac:dyDescent="0.35">
      <c r="D144" s="5"/>
    </row>
    <row r="145" spans="4:4" ht="15.75" customHeight="1" x14ac:dyDescent="0.35">
      <c r="D145" s="5"/>
    </row>
    <row r="146" spans="4:4" ht="15.75" customHeight="1" x14ac:dyDescent="0.35">
      <c r="D146" s="5"/>
    </row>
    <row r="147" spans="4:4" ht="15.75" customHeight="1" x14ac:dyDescent="0.35">
      <c r="D147" s="5"/>
    </row>
    <row r="148" spans="4:4" ht="15.75" customHeight="1" x14ac:dyDescent="0.35">
      <c r="D148" s="5"/>
    </row>
    <row r="149" spans="4:4" ht="15.75" customHeight="1" x14ac:dyDescent="0.35">
      <c r="D149" s="5"/>
    </row>
    <row r="150" spans="4:4" ht="15.75" customHeight="1" x14ac:dyDescent="0.35">
      <c r="D150" s="5"/>
    </row>
    <row r="151" spans="4:4" ht="15.75" customHeight="1" x14ac:dyDescent="0.35">
      <c r="D151" s="5"/>
    </row>
    <row r="152" spans="4:4" ht="15.75" customHeight="1" x14ac:dyDescent="0.35">
      <c r="D152" s="5"/>
    </row>
    <row r="153" spans="4:4" ht="15.75" customHeight="1" x14ac:dyDescent="0.35">
      <c r="D153" s="5"/>
    </row>
    <row r="154" spans="4:4" ht="15.75" customHeight="1" x14ac:dyDescent="0.35">
      <c r="D154" s="5"/>
    </row>
    <row r="155" spans="4:4" ht="15.75" customHeight="1" x14ac:dyDescent="0.35">
      <c r="D155" s="5"/>
    </row>
    <row r="156" spans="4:4" ht="15.75" customHeight="1" x14ac:dyDescent="0.35">
      <c r="D156" s="5"/>
    </row>
    <row r="157" spans="4:4" ht="15.75" customHeight="1" x14ac:dyDescent="0.35">
      <c r="D157" s="5"/>
    </row>
    <row r="158" spans="4:4" ht="15.75" customHeight="1" x14ac:dyDescent="0.35">
      <c r="D158" s="5"/>
    </row>
    <row r="159" spans="4:4" ht="15.75" customHeight="1" x14ac:dyDescent="0.35">
      <c r="D159" s="5"/>
    </row>
    <row r="160" spans="4:4" ht="15.75" customHeight="1" x14ac:dyDescent="0.35">
      <c r="D160" s="5"/>
    </row>
    <row r="161" spans="4:4" ht="15.75" customHeight="1" x14ac:dyDescent="0.35">
      <c r="D161" s="5"/>
    </row>
    <row r="162" spans="4:4" ht="15.75" customHeight="1" x14ac:dyDescent="0.35">
      <c r="D162" s="9"/>
    </row>
  </sheetData>
  <mergeCells count="3">
    <mergeCell ref="R19:S21"/>
    <mergeCell ref="A91:D91"/>
    <mergeCell ref="D94:D99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All Responses</vt:lpstr>
      <vt:lpstr>STEM Interested</vt:lpstr>
      <vt:lpstr>Not STEM Interested or Unsure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Eraso</cp:lastModifiedBy>
  <dcterms:created xsi:type="dcterms:W3CDTF">2019-11-28T23:52:52Z</dcterms:created>
  <dcterms:modified xsi:type="dcterms:W3CDTF">2019-11-30T22:13:19Z</dcterms:modified>
</cp:coreProperties>
</file>